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C:\Users\Eliseo\iCloudDrive\FER\Secretaría General\Competiciones\Internacionales\Temp 202324\World Rugby\Latin Cup\Iberians Valencia v Zebre Parma\"/>
    </mc:Choice>
  </mc:AlternateContent>
  <xr:revisionPtr revIDLastSave="0" documentId="13_ncr:1_{F7B20FEF-81EE-4FCC-B58E-4C3D4C3D0478}" xr6:coauthVersionLast="46" xr6:coauthVersionMax="46" xr10:uidLastSave="{00000000-0000-0000-0000-000000000000}"/>
  <bookViews>
    <workbookView xWindow="-110" yWindow="-110" windowWidth="19420" windowHeight="10300" tabRatio="500" activeTab="3" xr2:uid="{00000000-000D-0000-FFFF-FFFF00000000}"/>
  </bookViews>
  <sheets>
    <sheet name="How to complete" sheetId="2" r:id="rId1"/>
    <sheet name="Key" sheetId="3" r:id="rId2"/>
    <sheet name="Teams" sheetId="7" r:id="rId3"/>
    <sheet name="Match Sheet" sheetId="5" r:id="rId4"/>
  </sheets>
  <definedNames>
    <definedName name="Key">Key!$A$3:$A$25</definedName>
    <definedName name="Teams">Teams!$B$2:$B$3</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76" i="5" l="1"/>
  <c r="O77" i="5"/>
  <c r="M76" i="5"/>
  <c r="M77" i="5"/>
  <c r="H77" i="5"/>
  <c r="H76"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8" i="5"/>
  <c r="O79" i="5"/>
  <c r="O80" i="5"/>
  <c r="O81" i="5"/>
  <c r="O82" i="5"/>
  <c r="O83" i="5"/>
  <c r="O84" i="5"/>
  <c r="O85" i="5"/>
  <c r="O86" i="5"/>
  <c r="O87" i="5"/>
  <c r="O88" i="5"/>
  <c r="O89" i="5"/>
  <c r="O90" i="5"/>
  <c r="O91" i="5"/>
  <c r="O92" i="5"/>
  <c r="O93" i="5"/>
  <c r="O9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8" i="5"/>
  <c r="M79" i="5"/>
  <c r="M80" i="5"/>
  <c r="M81" i="5"/>
  <c r="M82" i="5"/>
  <c r="M83" i="5"/>
  <c r="M84" i="5"/>
  <c r="M85" i="5"/>
  <c r="M86" i="5"/>
  <c r="M87" i="5"/>
  <c r="M88" i="5"/>
  <c r="M89" i="5"/>
  <c r="M90" i="5"/>
  <c r="M91" i="5"/>
  <c r="M92" i="5"/>
  <c r="M93" i="5"/>
  <c r="M94" i="5"/>
  <c r="H67" i="5"/>
  <c r="H52" i="5"/>
  <c r="H51" i="5"/>
  <c r="H46" i="5"/>
  <c r="A16" i="5"/>
  <c r="H92" i="5"/>
  <c r="H93" i="5"/>
  <c r="H91" i="5"/>
  <c r="H90" i="5"/>
  <c r="H47" i="5"/>
  <c r="H48" i="5"/>
  <c r="H49" i="5"/>
  <c r="H50" i="5"/>
  <c r="H54" i="5"/>
  <c r="H55" i="5"/>
  <c r="H56" i="5"/>
  <c r="H57" i="5"/>
  <c r="H58" i="5"/>
  <c r="H59" i="5"/>
  <c r="H60" i="5"/>
  <c r="H61" i="5"/>
  <c r="H62" i="5"/>
  <c r="H63" i="5"/>
  <c r="H64" i="5"/>
  <c r="H65" i="5"/>
  <c r="H66" i="5"/>
  <c r="H68" i="5"/>
  <c r="H69" i="5"/>
  <c r="H70" i="5"/>
  <c r="H71" i="5"/>
  <c r="H79" i="5"/>
  <c r="H72" i="5"/>
  <c r="H73" i="5"/>
  <c r="H74" i="5"/>
  <c r="H75" i="5"/>
  <c r="H78" i="5"/>
  <c r="H80" i="5"/>
  <c r="H81" i="5"/>
  <c r="H82" i="5"/>
  <c r="H83" i="5"/>
  <c r="H84" i="5"/>
  <c r="H85" i="5"/>
  <c r="H86" i="5"/>
  <c r="H87" i="5"/>
  <c r="H88" i="5"/>
  <c r="H89" i="5"/>
  <c r="I16" i="5"/>
</calcChain>
</file>

<file path=xl/sharedStrings.xml><?xml version="1.0" encoding="utf-8"?>
<sst xmlns="http://schemas.openxmlformats.org/spreadsheetml/2006/main" count="272" uniqueCount="174">
  <si>
    <t>Team A:</t>
  </si>
  <si>
    <t>Team B:</t>
  </si>
  <si>
    <t>Stadium:</t>
  </si>
  <si>
    <t>Date:</t>
  </si>
  <si>
    <t>Time:</t>
  </si>
  <si>
    <t xml:space="preserve">Assistant Referee 1: </t>
  </si>
  <si>
    <t>Attendance:</t>
  </si>
  <si>
    <t xml:space="preserve">Half time score: </t>
  </si>
  <si>
    <t xml:space="preserve">Scorer Name: </t>
  </si>
  <si>
    <t xml:space="preserve">Scorer Contact Number: </t>
  </si>
  <si>
    <t>Team List</t>
  </si>
  <si>
    <t>#</t>
  </si>
  <si>
    <t xml:space="preserve">Name </t>
  </si>
  <si>
    <t>Match Events</t>
  </si>
  <si>
    <t>Event Details</t>
  </si>
  <si>
    <t>Please print clearly</t>
  </si>
  <si>
    <t>Event Score</t>
  </si>
  <si>
    <t>Minute</t>
  </si>
  <si>
    <t>Team</t>
  </si>
  <si>
    <t>Event</t>
  </si>
  <si>
    <t>Number and Name</t>
  </si>
  <si>
    <t>HALF TIME</t>
  </si>
  <si>
    <t>FULL TIME</t>
  </si>
  <si>
    <t>How to complete this Match Sheet</t>
  </si>
  <si>
    <t>General points</t>
  </si>
  <si>
    <t>Make sure you have plenty of copies of the match sheets to hand.</t>
  </si>
  <si>
    <t>Write the information as clearly as possible.   If possible the information should be re-typed and emailed to the relevant World Rugby email address.</t>
  </si>
  <si>
    <t xml:space="preserve">If you make a mistake, cross it out and write clearly on the line beneath.  The length of the report is not important but accuracy is vital.  </t>
  </si>
  <si>
    <t>There may not be a match number, this is for tournament or home and away matches only.</t>
  </si>
  <si>
    <t xml:space="preserve">Be very clear on which team is Team A (usually home) and which is Team B (usually away).  Stick to one format all the way through the score sheet.  </t>
  </si>
  <si>
    <t>Keep the sheet with the list of team names and numbers with you when scoring the match.  It will be easier to identify players and their correct numbers.  The match commissioner or match manager will be able to supply this information.</t>
  </si>
  <si>
    <t>Identify the player by number as a priority. The player name can be added later if necessary.</t>
  </si>
  <si>
    <t>Use the three letter codes listed below for the team names.</t>
  </si>
  <si>
    <t>Take along your own clock/watch in case there isn’t a stadium clock</t>
  </si>
  <si>
    <t xml:space="preserve">Make sure you note the page number at the bottom of the sheets so the events of the match are read in the correct sequence.  </t>
  </si>
  <si>
    <t xml:space="preserve">Check the match sheet before sending and send as soon as possible after the match.  </t>
  </si>
  <si>
    <t>First page</t>
  </si>
  <si>
    <t>The match commissioner or match manager should be able to tell you about the attendance.</t>
  </si>
  <si>
    <t>The Referee number 4 and or 5 will be able to assist with the name of the Referee and Assistant Referees.</t>
  </si>
  <si>
    <t>Match events</t>
  </si>
  <si>
    <t xml:space="preserve">Remember to include conversions, penalties and drop goals that have been missed.  Be careful these are not added to the score line.  </t>
  </si>
  <si>
    <t xml:space="preserve">The Referee number 4 and/or 5 will be able to assist with the player who scored.  If in any doubt ask.  If it is not clear, take the next opportunity to ask a team management representative.  </t>
  </si>
  <si>
    <t xml:space="preserve">Substitutions need to be noted very carefully.  Note the number and name of the player coming off first and then the corresponding player going on. </t>
  </si>
  <si>
    <t>Referee number 4 and/or 5 will be able to assist as they will have the substitution cards from the team managers.  If in doubt ask.</t>
  </si>
  <si>
    <t xml:space="preserve">If a kicking competition is necessary note this on the match sheet, note the player, player number and successful or unsuccessful kick.  </t>
  </si>
  <si>
    <t>Match time</t>
  </si>
  <si>
    <t xml:space="preserve">Be clear that the clock used gives you playing time rather than real time and that it will extend past 40 minutes as some halves do. </t>
  </si>
  <si>
    <t xml:space="preserve">Mark the match sheet clearly where the second half begins.  </t>
  </si>
  <si>
    <t xml:space="preserve">Second half time will begin at 40 regardless of the time at the end of the first half.   </t>
  </si>
  <si>
    <t>If there is Extra time, note this on the match sheet.  This time will begin at 80 regardless of the time at the end of the second half.</t>
  </si>
  <si>
    <t>Abbreviation</t>
  </si>
  <si>
    <t>Full version</t>
  </si>
  <si>
    <t>TRY</t>
  </si>
  <si>
    <t>Try</t>
  </si>
  <si>
    <t>CON</t>
  </si>
  <si>
    <t>Conversion</t>
  </si>
  <si>
    <t>CON MISS</t>
  </si>
  <si>
    <t>Conversion missed</t>
  </si>
  <si>
    <t>DG</t>
  </si>
  <si>
    <t>Drop Goal</t>
  </si>
  <si>
    <t>DG MISS</t>
  </si>
  <si>
    <t>Drop Goal missed</t>
  </si>
  <si>
    <t xml:space="preserve">PEN </t>
  </si>
  <si>
    <t>Penalty Goal</t>
  </si>
  <si>
    <t>PEN MISS</t>
  </si>
  <si>
    <t>Penalty Goal missed</t>
  </si>
  <si>
    <t>PEN TRY</t>
  </si>
  <si>
    <t>Penalty Try</t>
  </si>
  <si>
    <t>SUB ON</t>
  </si>
  <si>
    <t>Substitution on</t>
  </si>
  <si>
    <t>SUB OFF</t>
  </si>
  <si>
    <t>Substitution off</t>
  </si>
  <si>
    <t>TEMP ON</t>
  </si>
  <si>
    <t>Temporary replacement on</t>
  </si>
  <si>
    <t>TEMP OFF</t>
  </si>
  <si>
    <t>Temporary replacement off</t>
  </si>
  <si>
    <t>YC</t>
  </si>
  <si>
    <t>Yellow Card</t>
  </si>
  <si>
    <t>RC</t>
  </si>
  <si>
    <t xml:space="preserve">Red Card </t>
  </si>
  <si>
    <t>YCS</t>
  </si>
  <si>
    <t>Front Row Substitution after a Front Row Yellow Card</t>
  </si>
  <si>
    <t xml:space="preserve">KC </t>
  </si>
  <si>
    <t xml:space="preserve">Kicking competition </t>
  </si>
  <si>
    <t>HIAS</t>
  </si>
  <si>
    <t xml:space="preserve">Head injury assessment substitution </t>
  </si>
  <si>
    <t>SK</t>
  </si>
  <si>
    <t>Succesful kick in the kicking competition</t>
  </si>
  <si>
    <t>UK</t>
  </si>
  <si>
    <t>Unsuccesful kick in the kicking competition</t>
  </si>
  <si>
    <t>HT</t>
  </si>
  <si>
    <t>Half Time</t>
  </si>
  <si>
    <t>FT</t>
  </si>
  <si>
    <t>Full Time</t>
  </si>
  <si>
    <t>ET</t>
  </si>
  <si>
    <t>Extra Time</t>
  </si>
  <si>
    <t>ETHT</t>
  </si>
  <si>
    <t>Extra Time Half Time</t>
  </si>
  <si>
    <t>KEY</t>
  </si>
  <si>
    <t>Match Sheet</t>
  </si>
  <si>
    <t>City:</t>
  </si>
  <si>
    <t>Referee:</t>
  </si>
  <si>
    <t>Performance Reviewer:</t>
  </si>
  <si>
    <t>Assistant Referee 2:</t>
  </si>
  <si>
    <t>Weather:</t>
  </si>
  <si>
    <t>Full time result:</t>
  </si>
  <si>
    <t>MATCH Nº</t>
  </si>
  <si>
    <t>TOURNAMENT:</t>
  </si>
  <si>
    <t>TEAMS</t>
  </si>
  <si>
    <t>Team B</t>
  </si>
  <si>
    <t>Team A</t>
  </si>
  <si>
    <t>Points</t>
  </si>
  <si>
    <t>Sub Manager:</t>
  </si>
  <si>
    <t>Sunny</t>
  </si>
  <si>
    <t>Eliseo Patrón-Costas</t>
  </si>
  <si>
    <t>Kassandra SYLLA</t>
  </si>
  <si>
    <t>Vico GORROCHATEGUI</t>
  </si>
  <si>
    <t>Julia CASTRO</t>
  </si>
  <si>
    <t>Blanca RUIZ</t>
  </si>
  <si>
    <t>Elena MARTINEZ</t>
  </si>
  <si>
    <t>Lucia DIAZ</t>
  </si>
  <si>
    <t>Zahia PEREZ</t>
  </si>
  <si>
    <t>Claudia PEREZ</t>
  </si>
  <si>
    <t>Timekeeper:</t>
  </si>
  <si>
    <t>4th MO</t>
  </si>
  <si>
    <t>IBERIANS VALENCIA</t>
  </si>
  <si>
    <t>ZEBRE PARMA</t>
  </si>
  <si>
    <t>LATIN CUP - FRIENDLY GAME</t>
  </si>
  <si>
    <t>Valencia</t>
  </si>
  <si>
    <t>Quatre Carreres</t>
  </si>
  <si>
    <t>Doriane DOMENJO</t>
  </si>
  <si>
    <t>Lorena FERNÁNDEZ</t>
  </si>
  <si>
    <t>Joaquín SANTORO</t>
  </si>
  <si>
    <t>+34679422511</t>
  </si>
  <si>
    <t>Eduard MARTÍN</t>
  </si>
  <si>
    <t>Eider GARCIA</t>
  </si>
  <si>
    <t xml:space="preserve">Laura DELGADO © </t>
  </si>
  <si>
    <t>Nadina CISA</t>
  </si>
  <si>
    <t>Ana PERALTA</t>
  </si>
  <si>
    <t>Victoria ROSELL</t>
  </si>
  <si>
    <t>Claudia ARAUJO</t>
  </si>
  <si>
    <t>Denisse GORTAZAR</t>
  </si>
  <si>
    <t>Elisa ALVAREZ</t>
  </si>
  <si>
    <t>Maria MIGUEL</t>
  </si>
  <si>
    <t>Sofia AYUSO</t>
  </si>
  <si>
    <t>Alicia GUIO</t>
  </si>
  <si>
    <t>Claudia CANO</t>
  </si>
  <si>
    <t>Kiara EXPOSITO</t>
  </si>
  <si>
    <t>Giorgia CUOGHI</t>
  </si>
  <si>
    <t>Chaira CHELI</t>
  </si>
  <si>
    <t>Alessia PILANI</t>
  </si>
  <si>
    <t>Valeria FEDRIGHI ©</t>
  </si>
  <si>
    <t>Isabella LOCATELLI</t>
  </si>
  <si>
    <t>Mascia JELIC</t>
  </si>
  <si>
    <t>Luna SACCHI</t>
  </si>
  <si>
    <t>Giulia CAVINA</t>
  </si>
  <si>
    <t>Nicole MASTRANGELO</t>
  </si>
  <si>
    <t>Alessia GRONDA</t>
  </si>
  <si>
    <t>Arianna TOESCHI</t>
  </si>
  <si>
    <t>Giada CORRADINI</t>
  </si>
  <si>
    <t>Sofia CATELLANI</t>
  </si>
  <si>
    <t>Rubina GRASSI</t>
  </si>
  <si>
    <t>Francesca GRANZOTTO</t>
  </si>
  <si>
    <t>Desiree SPINELLI</t>
  </si>
  <si>
    <t>Alice CASSAGHI</t>
  </si>
  <si>
    <t>Gaia DOSI</t>
  </si>
  <si>
    <t>Melania GALLEANI</t>
  </si>
  <si>
    <t>Francesca ANDREOLI</t>
  </si>
  <si>
    <t>Laura PAGANINI</t>
  </si>
  <si>
    <t>Sara MANNINI</t>
  </si>
  <si>
    <t>Mihaela PIRPILIU</t>
  </si>
  <si>
    <t>Vanesa GARRANCHO</t>
  </si>
  <si>
    <t>Abril MARTIN</t>
  </si>
  <si>
    <t>Laure TABAROT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</si>
</sst>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Arial"/>
    </font>
    <font>
      <sz val="30"/>
      <color rgb="FF000080"/>
      <name val="Arial Black"/>
      <charset val="161"/>
    </font>
    <font>
      <b/>
      <sz val="14"/>
      <color theme="1"/>
      <name val="Arial"/>
    </font>
    <font>
      <sz val="14"/>
      <color theme="1"/>
      <name val="Arial"/>
    </font>
    <font>
      <sz val="16"/>
      <color rgb="FF000080"/>
      <name val="Arial Black"/>
      <charset val="161"/>
    </font>
    <font>
      <b/>
      <sz val="11"/>
      <color rgb="FF000080"/>
      <name val="Arial"/>
    </font>
    <font>
      <sz val="11"/>
      <color rgb="FF000080"/>
      <name val="Arial"/>
    </font>
    <font>
      <b/>
      <sz val="14"/>
      <color theme="0"/>
      <name val="Arial"/>
    </font>
    <font>
      <b/>
      <sz val="14"/>
      <color theme="0"/>
      <name val="Arial Black"/>
      <charset val="161"/>
    </font>
    <font>
      <sz val="12"/>
      <color theme="1"/>
      <name val="Arial"/>
    </font>
    <font>
      <b/>
      <sz val="12"/>
      <name val="Arial"/>
    </font>
    <font>
      <sz val="12"/>
      <color rgb="FF000080"/>
      <name val="Arial Black"/>
      <charset val="161"/>
    </font>
    <font>
      <sz val="14"/>
      <color rgb="FF000080"/>
      <name val="Arial Black"/>
      <charset val="161"/>
    </font>
    <font>
      <sz val="12"/>
      <name val="Arial"/>
    </font>
    <font>
      <sz val="12"/>
      <name val="Calibri"/>
      <family val="2"/>
      <scheme val="minor"/>
    </font>
    <font>
      <b/>
      <sz val="12"/>
      <color rgb="FF0000FF"/>
      <name val="Arial"/>
      <family val="2"/>
    </font>
    <font>
      <b/>
      <sz val="13"/>
      <color rgb="FF000080"/>
      <name val="Bodoni MT Black"/>
      <family val="1"/>
    </font>
    <font>
      <b/>
      <sz val="12"/>
      <color rgb="FF000080"/>
      <name val="Arial"/>
      <family val="2"/>
    </font>
    <font>
      <sz val="12"/>
      <color theme="1"/>
      <name val="Arial"/>
      <family val="2"/>
    </font>
    <font>
      <u/>
      <sz val="12"/>
      <color theme="10"/>
      <name val="Calibri"/>
      <family val="2"/>
      <scheme val="minor"/>
    </font>
    <font>
      <u/>
      <sz val="12"/>
      <color theme="11"/>
      <name val="Calibri"/>
      <family val="2"/>
      <scheme val="minor"/>
    </font>
  </fonts>
  <fills count="6">
    <fill>
      <patternFill patternType="none"/>
    </fill>
    <fill>
      <patternFill patternType="gray125"/>
    </fill>
    <fill>
      <patternFill patternType="solid">
        <fgColor rgb="FFE6E6E6"/>
        <bgColor indexed="64"/>
      </patternFill>
    </fill>
    <fill>
      <patternFill patternType="solid">
        <fgColor rgb="FF000080"/>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rgb="FF999999"/>
      </left>
      <right style="medium">
        <color rgb="FF999999"/>
      </right>
      <top style="medium">
        <color rgb="FF999999"/>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style="dotted">
        <color rgb="FF999999"/>
      </right>
      <top style="medium">
        <color rgb="FF999999"/>
      </top>
      <bottom style="medium">
        <color rgb="FF999999"/>
      </bottom>
      <diagonal/>
    </border>
    <border>
      <left style="dotted">
        <color rgb="FF999999"/>
      </left>
      <right style="dotted">
        <color rgb="FF999999"/>
      </right>
      <top style="medium">
        <color rgb="FF999999"/>
      </top>
      <bottom style="medium">
        <color rgb="FF999999"/>
      </bottom>
      <diagonal/>
    </border>
    <border>
      <left style="dotted">
        <color rgb="FF999999"/>
      </left>
      <right style="medium">
        <color rgb="FF999999"/>
      </right>
      <top style="medium">
        <color rgb="FF999999"/>
      </top>
      <bottom style="medium">
        <color rgb="FF999999"/>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top/>
      <bottom style="medium">
        <color rgb="FF999999"/>
      </bottom>
      <diagonal/>
    </border>
    <border>
      <left/>
      <right/>
      <top/>
      <bottom style="medium">
        <color rgb="FF999999"/>
      </bottom>
      <diagonal/>
    </border>
    <border>
      <left style="medium">
        <color rgb="FF999999"/>
      </left>
      <right/>
      <top style="medium">
        <color rgb="FF999999"/>
      </top>
      <bottom style="medium">
        <color auto="1"/>
      </bottom>
      <diagonal/>
    </border>
    <border>
      <left/>
      <right/>
      <top style="medium">
        <color rgb="FF999999"/>
      </top>
      <bottom style="medium">
        <color auto="1"/>
      </bottom>
      <diagonal/>
    </border>
    <border>
      <left/>
      <right style="medium">
        <color rgb="FF999999"/>
      </right>
      <top style="medium">
        <color rgb="FF999999"/>
      </top>
      <bottom style="medium">
        <color auto="1"/>
      </bottom>
      <diagonal/>
    </border>
    <border>
      <left style="dotted">
        <color rgb="FF999999"/>
      </left>
      <right/>
      <top style="medium">
        <color rgb="FF999999"/>
      </top>
      <bottom style="medium">
        <color rgb="FF999999"/>
      </bottom>
      <diagonal/>
    </border>
  </borders>
  <cellStyleXfs count="91">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94">
    <xf numFmtId="0" fontId="0" fillId="0" borderId="0" xfId="0"/>
    <xf numFmtId="0" fontId="5" fillId="0" borderId="0" xfId="0" applyFont="1" applyAlignment="1">
      <alignment vertical="center"/>
    </xf>
    <xf numFmtId="0" fontId="6" fillId="0" borderId="0" xfId="0" applyFont="1" applyAlignment="1">
      <alignment horizontal="left" vertical="center" indent="2"/>
    </xf>
    <xf numFmtId="0" fontId="0" fillId="0" borderId="0" xfId="0" applyAlignment="1">
      <alignment horizontal="left" vertical="center" indent="1"/>
    </xf>
    <xf numFmtId="0" fontId="7" fillId="0" borderId="0" xfId="0" applyFont="1" applyAlignment="1">
      <alignment horizontal="left" vertical="center" indent="1"/>
    </xf>
    <xf numFmtId="0" fontId="7" fillId="0" borderId="0" xfId="0" applyFont="1"/>
    <xf numFmtId="0" fontId="6" fillId="0" borderId="0" xfId="0" applyFont="1" applyAlignment="1">
      <alignment vertical="center"/>
    </xf>
    <xf numFmtId="0" fontId="3" fillId="0" borderId="9" xfId="0" applyFont="1" applyBorder="1" applyAlignment="1">
      <alignment vertical="center" wrapText="1"/>
    </xf>
    <xf numFmtId="0" fontId="4" fillId="0" borderId="10" xfId="0" applyFont="1" applyBorder="1" applyAlignment="1">
      <alignment vertical="center" wrapText="1"/>
    </xf>
    <xf numFmtId="0" fontId="5" fillId="0" borderId="0" xfId="0" applyFont="1"/>
    <xf numFmtId="0" fontId="8" fillId="3" borderId="5" xfId="0" applyFont="1" applyFill="1" applyBorder="1" applyAlignment="1">
      <alignment vertical="center" wrapText="1"/>
    </xf>
    <xf numFmtId="0" fontId="8" fillId="3" borderId="8" xfId="0" applyFont="1" applyFill="1" applyBorder="1" applyAlignment="1">
      <alignment vertical="center" wrapText="1"/>
    </xf>
    <xf numFmtId="0" fontId="12" fillId="0" borderId="1" xfId="0" applyFont="1" applyBorder="1" applyAlignment="1">
      <alignment horizontal="center" vertical="center" wrapText="1"/>
    </xf>
    <xf numFmtId="0" fontId="10" fillId="0" borderId="0" xfId="0" applyFont="1"/>
    <xf numFmtId="0" fontId="15" fillId="0" borderId="11" xfId="0" applyFont="1" applyBorder="1"/>
    <xf numFmtId="0" fontId="3" fillId="0" borderId="5" xfId="0" applyFont="1" applyBorder="1" applyAlignment="1">
      <alignment vertical="center" wrapText="1"/>
    </xf>
    <xf numFmtId="0" fontId="18" fillId="0" borderId="5" xfId="0" quotePrefix="1" applyFont="1" applyBorder="1" applyAlignment="1">
      <alignment horizontal="center" vertical="center" wrapText="1"/>
    </xf>
    <xf numFmtId="0" fontId="4" fillId="0" borderId="5" xfId="0" applyFont="1" applyBorder="1" applyAlignment="1">
      <alignment vertical="center" wrapText="1"/>
    </xf>
    <xf numFmtId="0" fontId="15" fillId="0" borderId="22" xfId="0" applyFont="1" applyBorder="1"/>
    <xf numFmtId="0" fontId="15" fillId="0" borderId="7" xfId="0" applyFont="1" applyBorder="1"/>
    <xf numFmtId="0" fontId="15" fillId="0" borderId="8" xfId="0" applyFont="1" applyBorder="1"/>
    <xf numFmtId="0" fontId="15" fillId="0" borderId="8" xfId="0" applyFont="1" applyBorder="1" applyAlignment="1">
      <alignment horizontal="center"/>
    </xf>
    <xf numFmtId="0" fontId="15" fillId="0" borderId="6" xfId="0" applyFont="1" applyBorder="1"/>
    <xf numFmtId="0" fontId="15" fillId="0" borderId="8" xfId="0" applyFont="1" applyBorder="1"/>
    <xf numFmtId="0" fontId="15" fillId="0" borderId="22" xfId="0" applyFont="1" applyBorder="1"/>
    <xf numFmtId="0" fontId="15" fillId="0" borderId="7" xfId="0" applyFont="1" applyBorder="1"/>
    <xf numFmtId="0" fontId="15" fillId="0" borderId="5" xfId="0" applyFont="1" applyBorder="1"/>
    <xf numFmtId="46" fontId="15" fillId="0" borderId="6" xfId="0" applyNumberFormat="1" applyFont="1" applyBorder="1" applyAlignment="1">
      <alignment horizontal="center"/>
    </xf>
    <xf numFmtId="46" fontId="15" fillId="0" borderId="5" xfId="0" applyNumberFormat="1" applyFont="1" applyBorder="1" applyAlignment="1">
      <alignment horizontal="center"/>
    </xf>
    <xf numFmtId="0" fontId="15" fillId="0" borderId="5" xfId="0" applyFont="1" applyBorder="1" applyAlignment="1">
      <alignment horizontal="center"/>
    </xf>
    <xf numFmtId="0" fontId="15" fillId="0" borderId="12" xfId="0" applyFont="1" applyBorder="1"/>
    <xf numFmtId="0" fontId="15" fillId="0" borderId="13" xfId="0" applyFont="1" applyBorder="1"/>
    <xf numFmtId="46" fontId="15" fillId="5" borderId="5" xfId="0" applyNumberFormat="1" applyFont="1" applyFill="1" applyBorder="1" applyAlignment="1">
      <alignment horizontal="center"/>
    </xf>
    <xf numFmtId="0" fontId="15" fillId="5" borderId="5" xfId="0" applyFont="1" applyFill="1" applyBorder="1" applyAlignment="1">
      <alignment horizont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20" fontId="10" fillId="0" borderId="19"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 fillId="0" borderId="5"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14"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0" xfId="0" applyFont="1" applyAlignment="1">
      <alignment horizontal="center" vertical="center" readingOrder="1"/>
    </xf>
    <xf numFmtId="0" fontId="4"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49" fontId="10" fillId="0" borderId="6" xfId="0" quotePrefix="1"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9" fillId="3" borderId="5" xfId="0" applyFont="1" applyFill="1" applyBorder="1" applyAlignment="1">
      <alignment horizontal="center" vertical="center" wrapText="1"/>
    </xf>
    <xf numFmtId="0" fontId="12" fillId="0" borderId="5" xfId="0" applyFont="1" applyBorder="1" applyAlignment="1">
      <alignment horizontal="center" vertical="center" wrapText="1"/>
    </xf>
  </cellXfs>
  <cellStyles count="9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topLeftCell="A14" workbookViewId="0">
      <selection activeCell="A26" sqref="A26"/>
    </sheetView>
  </sheetViews>
  <sheetFormatPr baseColWidth="10" defaultColWidth="11" defaultRowHeight="15.5" x14ac:dyDescent="0.35"/>
  <sheetData>
    <row r="1" spans="1:1" ht="24.5" x14ac:dyDescent="0.35">
      <c r="A1" s="1" t="s">
        <v>23</v>
      </c>
    </row>
    <row r="2" spans="1:1" x14ac:dyDescent="0.35">
      <c r="A2" s="6" t="s">
        <v>24</v>
      </c>
    </row>
    <row r="3" spans="1:1" x14ac:dyDescent="0.35">
      <c r="A3" s="3"/>
    </row>
    <row r="4" spans="1:1" x14ac:dyDescent="0.35">
      <c r="A4" s="4" t="s">
        <v>25</v>
      </c>
    </row>
    <row r="5" spans="1:1" x14ac:dyDescent="0.35">
      <c r="A5" s="4" t="s">
        <v>26</v>
      </c>
    </row>
    <row r="6" spans="1:1" x14ac:dyDescent="0.35">
      <c r="A6" s="4" t="s">
        <v>27</v>
      </c>
    </row>
    <row r="7" spans="1:1" x14ac:dyDescent="0.35">
      <c r="A7" s="4" t="s">
        <v>28</v>
      </c>
    </row>
    <row r="8" spans="1:1" x14ac:dyDescent="0.35">
      <c r="A8" s="4" t="s">
        <v>29</v>
      </c>
    </row>
    <row r="9" spans="1:1" x14ac:dyDescent="0.35">
      <c r="A9" s="4" t="s">
        <v>30</v>
      </c>
    </row>
    <row r="10" spans="1:1" x14ac:dyDescent="0.35">
      <c r="A10" s="4" t="s">
        <v>31</v>
      </c>
    </row>
    <row r="11" spans="1:1" x14ac:dyDescent="0.35">
      <c r="A11" s="4" t="s">
        <v>32</v>
      </c>
    </row>
    <row r="12" spans="1:1" x14ac:dyDescent="0.35">
      <c r="A12" s="4" t="s">
        <v>33</v>
      </c>
    </row>
    <row r="13" spans="1:1" x14ac:dyDescent="0.35">
      <c r="A13" s="4" t="s">
        <v>34</v>
      </c>
    </row>
    <row r="14" spans="1:1" x14ac:dyDescent="0.35">
      <c r="A14" s="4" t="s">
        <v>35</v>
      </c>
    </row>
    <row r="15" spans="1:1" x14ac:dyDescent="0.35">
      <c r="A15" s="4"/>
    </row>
    <row r="16" spans="1:1" x14ac:dyDescent="0.35">
      <c r="A16" s="2" t="s">
        <v>36</v>
      </c>
    </row>
    <row r="17" spans="1:1" x14ac:dyDescent="0.35">
      <c r="A17" s="3"/>
    </row>
    <row r="18" spans="1:1" x14ac:dyDescent="0.35">
      <c r="A18" s="4" t="s">
        <v>37</v>
      </c>
    </row>
    <row r="19" spans="1:1" x14ac:dyDescent="0.35">
      <c r="A19" s="4" t="s">
        <v>38</v>
      </c>
    </row>
    <row r="20" spans="1:1" x14ac:dyDescent="0.35">
      <c r="A20" s="4"/>
    </row>
    <row r="21" spans="1:1" x14ac:dyDescent="0.35">
      <c r="A21" s="2" t="s">
        <v>39</v>
      </c>
    </row>
    <row r="22" spans="1:1" x14ac:dyDescent="0.35">
      <c r="A22" s="3"/>
    </row>
    <row r="23" spans="1:1" x14ac:dyDescent="0.35">
      <c r="A23" s="4" t="s">
        <v>40</v>
      </c>
    </row>
    <row r="24" spans="1:1" x14ac:dyDescent="0.35">
      <c r="A24" s="4" t="s">
        <v>41</v>
      </c>
    </row>
    <row r="25" spans="1:1" x14ac:dyDescent="0.35">
      <c r="A25" s="4" t="s">
        <v>42</v>
      </c>
    </row>
    <row r="26" spans="1:1" x14ac:dyDescent="0.35">
      <c r="A26" s="4" t="s">
        <v>43</v>
      </c>
    </row>
    <row r="27" spans="1:1" x14ac:dyDescent="0.35">
      <c r="A27" s="4" t="s">
        <v>44</v>
      </c>
    </row>
    <row r="28" spans="1:1" x14ac:dyDescent="0.35">
      <c r="A28" s="4"/>
    </row>
    <row r="29" spans="1:1" x14ac:dyDescent="0.35">
      <c r="A29" s="2" t="s">
        <v>45</v>
      </c>
    </row>
    <row r="30" spans="1:1" x14ac:dyDescent="0.35">
      <c r="A30" s="3"/>
    </row>
    <row r="31" spans="1:1" x14ac:dyDescent="0.35">
      <c r="A31" s="4" t="s">
        <v>46</v>
      </c>
    </row>
    <row r="32" spans="1:1" x14ac:dyDescent="0.35">
      <c r="A32" s="4" t="s">
        <v>47</v>
      </c>
    </row>
    <row r="33" spans="1:1" x14ac:dyDescent="0.35">
      <c r="A33" s="4" t="s">
        <v>48</v>
      </c>
    </row>
    <row r="34" spans="1:1" x14ac:dyDescent="0.35">
      <c r="A34" s="5" t="s">
        <v>49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workbookViewId="0">
      <selection activeCell="C11" sqref="C11"/>
    </sheetView>
  </sheetViews>
  <sheetFormatPr baseColWidth="10" defaultColWidth="11" defaultRowHeight="15.5" x14ac:dyDescent="0.35"/>
  <cols>
    <col min="1" max="1" width="17.6640625" customWidth="1"/>
    <col min="2" max="2" width="60.83203125" customWidth="1"/>
  </cols>
  <sheetData>
    <row r="1" spans="1:3" ht="28" customHeight="1" thickBot="1" x14ac:dyDescent="0.75">
      <c r="A1" s="9" t="s">
        <v>98</v>
      </c>
    </row>
    <row r="2" spans="1:3" ht="28" customHeight="1" thickBot="1" x14ac:dyDescent="0.4">
      <c r="A2" s="10" t="s">
        <v>50</v>
      </c>
      <c r="B2" s="11" t="s">
        <v>51</v>
      </c>
      <c r="C2" s="11" t="s">
        <v>111</v>
      </c>
    </row>
    <row r="3" spans="1:3" ht="28" customHeight="1" thickBot="1" x14ac:dyDescent="0.4">
      <c r="A3" s="7" t="s">
        <v>52</v>
      </c>
      <c r="B3" s="8" t="s">
        <v>53</v>
      </c>
      <c r="C3" s="8">
        <v>5</v>
      </c>
    </row>
    <row r="4" spans="1:3" ht="28" customHeight="1" thickBot="1" x14ac:dyDescent="0.4">
      <c r="A4" s="7" t="s">
        <v>54</v>
      </c>
      <c r="B4" s="8" t="s">
        <v>55</v>
      </c>
      <c r="C4" s="8">
        <v>2</v>
      </c>
    </row>
    <row r="5" spans="1:3" ht="28" customHeight="1" thickBot="1" x14ac:dyDescent="0.4">
      <c r="A5" s="7" t="s">
        <v>56</v>
      </c>
      <c r="B5" s="8" t="s">
        <v>57</v>
      </c>
      <c r="C5" s="8">
        <v>0</v>
      </c>
    </row>
    <row r="6" spans="1:3" ht="28" customHeight="1" thickBot="1" x14ac:dyDescent="0.4">
      <c r="A6" s="7" t="s">
        <v>58</v>
      </c>
      <c r="B6" s="8" t="s">
        <v>59</v>
      </c>
      <c r="C6" s="8">
        <v>3</v>
      </c>
    </row>
    <row r="7" spans="1:3" ht="28" customHeight="1" thickBot="1" x14ac:dyDescent="0.4">
      <c r="A7" s="7" t="s">
        <v>60</v>
      </c>
      <c r="B7" s="8" t="s">
        <v>61</v>
      </c>
      <c r="C7" s="8">
        <v>0</v>
      </c>
    </row>
    <row r="8" spans="1:3" ht="28" customHeight="1" thickBot="1" x14ac:dyDescent="0.4">
      <c r="A8" s="7" t="s">
        <v>62</v>
      </c>
      <c r="B8" s="8" t="s">
        <v>63</v>
      </c>
      <c r="C8" s="8">
        <v>3</v>
      </c>
    </row>
    <row r="9" spans="1:3" ht="28" customHeight="1" thickBot="1" x14ac:dyDescent="0.4">
      <c r="A9" s="7" t="s">
        <v>64</v>
      </c>
      <c r="B9" s="8" t="s">
        <v>65</v>
      </c>
      <c r="C9" s="8">
        <v>0</v>
      </c>
    </row>
    <row r="10" spans="1:3" ht="28" customHeight="1" thickBot="1" x14ac:dyDescent="0.4">
      <c r="A10" s="7" t="s">
        <v>66</v>
      </c>
      <c r="B10" s="8" t="s">
        <v>67</v>
      </c>
      <c r="C10" s="8">
        <v>7</v>
      </c>
    </row>
    <row r="11" spans="1:3" ht="28" customHeight="1" thickBot="1" x14ac:dyDescent="0.4">
      <c r="A11" s="7" t="s">
        <v>68</v>
      </c>
      <c r="B11" s="8" t="s">
        <v>69</v>
      </c>
      <c r="C11" s="8"/>
    </row>
    <row r="12" spans="1:3" ht="28" customHeight="1" thickBot="1" x14ac:dyDescent="0.4">
      <c r="A12" s="7" t="s">
        <v>70</v>
      </c>
      <c r="B12" s="8" t="s">
        <v>71</v>
      </c>
      <c r="C12" s="8"/>
    </row>
    <row r="13" spans="1:3" ht="28" customHeight="1" thickBot="1" x14ac:dyDescent="0.4">
      <c r="A13" s="7" t="s">
        <v>72</v>
      </c>
      <c r="B13" s="8" t="s">
        <v>73</v>
      </c>
      <c r="C13" s="8"/>
    </row>
    <row r="14" spans="1:3" ht="28" customHeight="1" thickBot="1" x14ac:dyDescent="0.4">
      <c r="A14" s="7" t="s">
        <v>74</v>
      </c>
      <c r="B14" s="8" t="s">
        <v>75</v>
      </c>
      <c r="C14" s="8"/>
    </row>
    <row r="15" spans="1:3" ht="28" customHeight="1" thickBot="1" x14ac:dyDescent="0.4">
      <c r="A15" s="7" t="s">
        <v>76</v>
      </c>
      <c r="B15" s="8" t="s">
        <v>77</v>
      </c>
      <c r="C15" s="8"/>
    </row>
    <row r="16" spans="1:3" ht="28" customHeight="1" thickBot="1" x14ac:dyDescent="0.4">
      <c r="A16" s="7" t="s">
        <v>78</v>
      </c>
      <c r="B16" s="8" t="s">
        <v>79</v>
      </c>
      <c r="C16" s="8"/>
    </row>
    <row r="17" spans="1:3" ht="28" customHeight="1" thickBot="1" x14ac:dyDescent="0.4">
      <c r="A17" s="7" t="s">
        <v>80</v>
      </c>
      <c r="B17" s="8" t="s">
        <v>81</v>
      </c>
      <c r="C17" s="8"/>
    </row>
    <row r="18" spans="1:3" ht="28" customHeight="1" thickBot="1" x14ac:dyDescent="0.4">
      <c r="A18" s="7" t="s">
        <v>82</v>
      </c>
      <c r="B18" s="8" t="s">
        <v>83</v>
      </c>
      <c r="C18" s="8"/>
    </row>
    <row r="19" spans="1:3" ht="28" customHeight="1" thickBot="1" x14ac:dyDescent="0.4">
      <c r="A19" s="7" t="s">
        <v>84</v>
      </c>
      <c r="B19" s="8" t="s">
        <v>85</v>
      </c>
      <c r="C19" s="8"/>
    </row>
    <row r="20" spans="1:3" ht="28" customHeight="1" thickBot="1" x14ac:dyDescent="0.4">
      <c r="A20" s="7" t="s">
        <v>86</v>
      </c>
      <c r="B20" s="8" t="s">
        <v>87</v>
      </c>
      <c r="C20" s="8"/>
    </row>
    <row r="21" spans="1:3" ht="28" customHeight="1" thickBot="1" x14ac:dyDescent="0.4">
      <c r="A21" s="7" t="s">
        <v>88</v>
      </c>
      <c r="B21" s="8" t="s">
        <v>89</v>
      </c>
      <c r="C21" s="8"/>
    </row>
    <row r="22" spans="1:3" ht="28" customHeight="1" thickBot="1" x14ac:dyDescent="0.4">
      <c r="A22" s="7" t="s">
        <v>90</v>
      </c>
      <c r="B22" s="8" t="s">
        <v>91</v>
      </c>
      <c r="C22" s="8"/>
    </row>
    <row r="23" spans="1:3" ht="28" customHeight="1" thickBot="1" x14ac:dyDescent="0.4">
      <c r="A23" s="7" t="s">
        <v>92</v>
      </c>
      <c r="B23" s="8" t="s">
        <v>93</v>
      </c>
      <c r="C23" s="8"/>
    </row>
    <row r="24" spans="1:3" ht="28" customHeight="1" thickBot="1" x14ac:dyDescent="0.4">
      <c r="A24" s="7" t="s">
        <v>94</v>
      </c>
      <c r="B24" s="8" t="s">
        <v>95</v>
      </c>
      <c r="C24" s="8"/>
    </row>
    <row r="25" spans="1:3" ht="28" customHeight="1" thickBot="1" x14ac:dyDescent="0.4">
      <c r="A25" s="7" t="s">
        <v>96</v>
      </c>
      <c r="B25" s="8" t="s">
        <v>97</v>
      </c>
      <c r="C25" s="8"/>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B4" sqref="B4"/>
    </sheetView>
  </sheetViews>
  <sheetFormatPr baseColWidth="10" defaultColWidth="11" defaultRowHeight="15.5" x14ac:dyDescent="0.35"/>
  <cols>
    <col min="1" max="1" width="17.6640625" customWidth="1"/>
    <col min="2" max="2" width="60.83203125" customWidth="1"/>
  </cols>
  <sheetData>
    <row r="1" spans="1:2" ht="28" customHeight="1" thickBot="1" x14ac:dyDescent="0.75">
      <c r="A1" s="9" t="s">
        <v>108</v>
      </c>
    </row>
    <row r="2" spans="1:2" ht="28" customHeight="1" thickBot="1" x14ac:dyDescent="0.4">
      <c r="A2" s="15" t="s">
        <v>110</v>
      </c>
      <c r="B2" s="17" t="s">
        <v>125</v>
      </c>
    </row>
    <row r="3" spans="1:2" ht="28" customHeight="1" thickBot="1" x14ac:dyDescent="0.4">
      <c r="A3" s="15" t="s">
        <v>109</v>
      </c>
      <c r="B3" s="17"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4"/>
  <sheetViews>
    <sheetView tabSelected="1" workbookViewId="0">
      <selection activeCell="E58" sqref="E58:F58"/>
    </sheetView>
  </sheetViews>
  <sheetFormatPr baseColWidth="10" defaultColWidth="11" defaultRowHeight="15.5" x14ac:dyDescent="0.35"/>
  <cols>
    <col min="1" max="3" width="5.83203125" customWidth="1"/>
    <col min="4" max="4" width="13.4140625" customWidth="1"/>
    <col min="5" max="11" width="5.83203125" customWidth="1"/>
    <col min="12" max="12" width="8.1640625" customWidth="1"/>
    <col min="13" max="13" width="5.83203125" customWidth="1"/>
    <col min="14" max="14" width="19.58203125" customWidth="1"/>
    <col min="15" max="15" width="5.83203125" customWidth="1"/>
    <col min="16" max="16" width="13.1640625" customWidth="1"/>
  </cols>
  <sheetData>
    <row r="1" spans="1:16" ht="60" customHeight="1" x14ac:dyDescent="0.35">
      <c r="A1" s="81" t="s">
        <v>99</v>
      </c>
      <c r="B1" s="81"/>
      <c r="C1" s="81"/>
      <c r="D1" s="81"/>
      <c r="E1" s="81"/>
      <c r="F1" s="81"/>
      <c r="G1" s="81"/>
      <c r="H1" s="81"/>
      <c r="I1" s="81"/>
      <c r="J1" s="81"/>
      <c r="K1" s="81"/>
      <c r="L1" s="81"/>
      <c r="M1" s="81"/>
      <c r="N1" s="81"/>
      <c r="O1" s="81"/>
      <c r="P1" s="81"/>
    </row>
    <row r="2" spans="1:16" ht="16" thickBot="1" x14ac:dyDescent="0.4"/>
    <row r="3" spans="1:16" ht="30" customHeight="1" thickBot="1" x14ac:dyDescent="0.4">
      <c r="A3" s="89" t="s">
        <v>107</v>
      </c>
      <c r="B3" s="90"/>
      <c r="C3" s="90"/>
      <c r="D3" s="91"/>
      <c r="E3" s="45" t="s">
        <v>127</v>
      </c>
      <c r="F3" s="46"/>
      <c r="G3" s="46"/>
      <c r="H3" s="46"/>
      <c r="I3" s="46"/>
      <c r="J3" s="46"/>
      <c r="K3" s="46"/>
      <c r="L3" s="47"/>
      <c r="M3" s="41" t="s">
        <v>106</v>
      </c>
      <c r="N3" s="42"/>
      <c r="O3" s="43"/>
      <c r="P3" s="16">
        <v>2</v>
      </c>
    </row>
    <row r="4" spans="1:16" ht="17" customHeight="1" thickBot="1" x14ac:dyDescent="0.4">
      <c r="A4" s="71" t="s">
        <v>0</v>
      </c>
      <c r="B4" s="71"/>
      <c r="C4" s="71"/>
      <c r="D4" s="71"/>
      <c r="E4" s="48" t="s">
        <v>125</v>
      </c>
      <c r="F4" s="49"/>
      <c r="G4" s="49"/>
      <c r="H4" s="50"/>
      <c r="I4" s="71" t="s">
        <v>1</v>
      </c>
      <c r="J4" s="71"/>
      <c r="K4" s="71"/>
      <c r="L4" s="71"/>
      <c r="M4" s="48" t="s">
        <v>126</v>
      </c>
      <c r="N4" s="49"/>
      <c r="O4" s="49"/>
      <c r="P4" s="50"/>
    </row>
    <row r="5" spans="1:16" ht="17" customHeight="1" thickBot="1" x14ac:dyDescent="0.4">
      <c r="A5" s="71" t="s">
        <v>100</v>
      </c>
      <c r="B5" s="71"/>
      <c r="C5" s="71"/>
      <c r="D5" s="71"/>
      <c r="E5" s="48" t="s">
        <v>128</v>
      </c>
      <c r="F5" s="51"/>
      <c r="G5" s="51"/>
      <c r="H5" s="52"/>
      <c r="I5" s="65" t="s">
        <v>2</v>
      </c>
      <c r="J5" s="66"/>
      <c r="K5" s="66"/>
      <c r="L5" s="67"/>
      <c r="M5" s="48" t="s">
        <v>129</v>
      </c>
      <c r="N5" s="51"/>
      <c r="O5" s="51"/>
      <c r="P5" s="52"/>
    </row>
    <row r="6" spans="1:16" ht="17" customHeight="1" thickBot="1" x14ac:dyDescent="0.4">
      <c r="A6" s="71" t="s">
        <v>3</v>
      </c>
      <c r="B6" s="71"/>
      <c r="C6" s="71"/>
      <c r="D6" s="71"/>
      <c r="E6" s="78">
        <v>45298</v>
      </c>
      <c r="F6" s="79"/>
      <c r="G6" s="79"/>
      <c r="H6" s="80"/>
      <c r="I6" s="72" t="s">
        <v>4</v>
      </c>
      <c r="J6" s="73"/>
      <c r="K6" s="73"/>
      <c r="L6" s="74"/>
      <c r="M6" s="53">
        <v>0.5</v>
      </c>
      <c r="N6" s="54"/>
      <c r="O6" s="54"/>
      <c r="P6" s="55"/>
    </row>
    <row r="7" spans="1:16" ht="17" customHeight="1" thickBot="1" x14ac:dyDescent="0.4">
      <c r="A7" s="71" t="s">
        <v>101</v>
      </c>
      <c r="B7" s="71"/>
      <c r="C7" s="71"/>
      <c r="D7" s="65"/>
      <c r="E7" s="75" t="s">
        <v>130</v>
      </c>
      <c r="F7" s="76"/>
      <c r="G7" s="76"/>
      <c r="H7" s="76"/>
      <c r="I7" s="76"/>
      <c r="J7" s="76"/>
      <c r="K7" s="76"/>
      <c r="L7" s="76"/>
      <c r="M7" s="76"/>
      <c r="N7" s="76"/>
      <c r="O7" s="76"/>
      <c r="P7" s="77"/>
    </row>
    <row r="8" spans="1:16" ht="17" customHeight="1" thickBot="1" x14ac:dyDescent="0.4">
      <c r="A8" s="71" t="s">
        <v>5</v>
      </c>
      <c r="B8" s="71"/>
      <c r="C8" s="71"/>
      <c r="D8" s="71"/>
      <c r="E8" s="56" t="s">
        <v>131</v>
      </c>
      <c r="F8" s="57"/>
      <c r="G8" s="57"/>
      <c r="H8" s="58"/>
      <c r="I8" s="62" t="s">
        <v>103</v>
      </c>
      <c r="J8" s="63"/>
      <c r="K8" s="63"/>
      <c r="L8" s="64"/>
      <c r="M8" s="56" t="s">
        <v>132</v>
      </c>
      <c r="N8" s="57"/>
      <c r="O8" s="57"/>
      <c r="P8" s="58"/>
    </row>
    <row r="9" spans="1:16" ht="17" customHeight="1" thickBot="1" x14ac:dyDescent="0.4">
      <c r="A9" s="71" t="s">
        <v>102</v>
      </c>
      <c r="B9" s="71"/>
      <c r="C9" s="71"/>
      <c r="D9" s="71"/>
      <c r="E9" s="59"/>
      <c r="F9" s="60"/>
      <c r="G9" s="60"/>
      <c r="H9" s="61"/>
      <c r="I9" s="65" t="s">
        <v>112</v>
      </c>
      <c r="J9" s="66"/>
      <c r="K9" s="66"/>
      <c r="L9" s="67"/>
      <c r="M9" s="59"/>
      <c r="N9" s="60"/>
      <c r="O9" s="60"/>
      <c r="P9" s="61"/>
    </row>
    <row r="10" spans="1:16" ht="17" customHeight="1" thickBot="1" x14ac:dyDescent="0.4">
      <c r="A10" s="71" t="s">
        <v>124</v>
      </c>
      <c r="B10" s="71"/>
      <c r="C10" s="71"/>
      <c r="D10" s="71"/>
      <c r="E10" s="56" t="s">
        <v>134</v>
      </c>
      <c r="F10" s="57"/>
      <c r="G10" s="57"/>
      <c r="H10" s="58"/>
      <c r="I10" s="65" t="s">
        <v>123</v>
      </c>
      <c r="J10" s="66"/>
      <c r="K10" s="66"/>
      <c r="L10" s="67"/>
      <c r="M10" s="56" t="s">
        <v>171</v>
      </c>
      <c r="N10" s="57"/>
      <c r="O10" s="57"/>
      <c r="P10" s="58"/>
    </row>
    <row r="11" spans="1:16" ht="17" customHeight="1" thickBot="1" x14ac:dyDescent="0.4">
      <c r="A11" s="71" t="s">
        <v>6</v>
      </c>
      <c r="B11" s="71"/>
      <c r="C11" s="71"/>
      <c r="D11" s="71"/>
      <c r="E11" s="48">
        <v>500</v>
      </c>
      <c r="F11" s="51"/>
      <c r="G11" s="51"/>
      <c r="H11" s="52"/>
      <c r="I11" s="65" t="s">
        <v>104</v>
      </c>
      <c r="J11" s="66"/>
      <c r="K11" s="66"/>
      <c r="L11" s="67"/>
      <c r="M11" s="48" t="s">
        <v>113</v>
      </c>
      <c r="N11" s="51"/>
      <c r="O11" s="51"/>
      <c r="P11" s="52"/>
    </row>
    <row r="12" spans="1:16" ht="17" customHeight="1" thickBot="1" x14ac:dyDescent="0.4">
      <c r="A12" s="71" t="s">
        <v>7</v>
      </c>
      <c r="B12" s="71"/>
      <c r="C12" s="71"/>
      <c r="D12" s="71"/>
      <c r="E12" s="48">
        <v>6</v>
      </c>
      <c r="F12" s="52"/>
      <c r="G12" s="48">
        <v>5</v>
      </c>
      <c r="H12" s="52"/>
      <c r="I12" s="65" t="s">
        <v>105</v>
      </c>
      <c r="J12" s="66"/>
      <c r="K12" s="66"/>
      <c r="L12" s="67"/>
      <c r="M12" s="48">
        <v>13</v>
      </c>
      <c r="N12" s="52"/>
      <c r="O12" s="48">
        <v>19</v>
      </c>
      <c r="P12" s="52"/>
    </row>
    <row r="13" spans="1:16" ht="17" customHeight="1" thickBot="1" x14ac:dyDescent="0.4">
      <c r="A13" s="71" t="s">
        <v>8</v>
      </c>
      <c r="B13" s="71"/>
      <c r="C13" s="71"/>
      <c r="D13" s="71"/>
      <c r="E13" s="68" t="s">
        <v>114</v>
      </c>
      <c r="F13" s="69"/>
      <c r="G13" s="69"/>
      <c r="H13" s="70"/>
      <c r="I13" s="65" t="s">
        <v>9</v>
      </c>
      <c r="J13" s="66"/>
      <c r="K13" s="66"/>
      <c r="L13" s="67"/>
      <c r="M13" s="86" t="s">
        <v>133</v>
      </c>
      <c r="N13" s="87"/>
      <c r="O13" s="87"/>
      <c r="P13" s="88"/>
    </row>
    <row r="15" spans="1:16" ht="25" thickBot="1" x14ac:dyDescent="0.4">
      <c r="A15" s="1" t="s">
        <v>10</v>
      </c>
    </row>
    <row r="16" spans="1:16" ht="22.5" thickBot="1" x14ac:dyDescent="0.4">
      <c r="A16" s="44" t="str">
        <f>E4</f>
        <v>IBERIANS VALENCIA</v>
      </c>
      <c r="B16" s="44"/>
      <c r="C16" s="44"/>
      <c r="D16" s="44"/>
      <c r="E16" s="44"/>
      <c r="F16" s="44"/>
      <c r="G16" s="44"/>
      <c r="H16" s="44"/>
      <c r="I16" s="44" t="str">
        <f>M4</f>
        <v>ZEBRE PARMA</v>
      </c>
      <c r="J16" s="44"/>
      <c r="K16" s="44"/>
      <c r="L16" s="44"/>
      <c r="M16" s="44"/>
      <c r="N16" s="44"/>
      <c r="O16" s="44"/>
      <c r="P16" s="44"/>
    </row>
    <row r="17" spans="1:16" ht="18.5" thickBot="1" x14ac:dyDescent="0.4">
      <c r="A17" s="12" t="s">
        <v>11</v>
      </c>
      <c r="B17" s="40" t="s">
        <v>12</v>
      </c>
      <c r="C17" s="40"/>
      <c r="D17" s="40"/>
      <c r="E17" s="40"/>
      <c r="F17" s="40"/>
      <c r="G17" s="40"/>
      <c r="H17" s="40"/>
      <c r="I17" s="12" t="s">
        <v>11</v>
      </c>
      <c r="J17" s="40" t="s">
        <v>12</v>
      </c>
      <c r="K17" s="40"/>
      <c r="L17" s="40"/>
      <c r="M17" s="40"/>
      <c r="N17" s="40"/>
      <c r="O17" s="40"/>
      <c r="P17" s="40"/>
    </row>
    <row r="18" spans="1:16" ht="19" customHeight="1" thickBot="1" x14ac:dyDescent="0.4">
      <c r="A18" s="12">
        <v>1</v>
      </c>
      <c r="B18" s="37" t="s">
        <v>173</v>
      </c>
      <c r="C18" s="37"/>
      <c r="D18" s="37"/>
      <c r="E18" s="37"/>
      <c r="F18" s="37"/>
      <c r="G18" s="37"/>
      <c r="H18" s="37"/>
      <c r="I18" s="12">
        <v>1</v>
      </c>
      <c r="J18" s="37" t="s">
        <v>148</v>
      </c>
      <c r="K18" s="37"/>
      <c r="L18" s="37"/>
      <c r="M18" s="37"/>
      <c r="N18" s="37"/>
      <c r="O18" s="37"/>
      <c r="P18" s="37"/>
    </row>
    <row r="19" spans="1:16" ht="20" customHeight="1" thickBot="1" x14ac:dyDescent="0.4">
      <c r="A19" s="12">
        <v>2</v>
      </c>
      <c r="B19" s="37" t="s">
        <v>172</v>
      </c>
      <c r="C19" s="37"/>
      <c r="D19" s="37"/>
      <c r="E19" s="37"/>
      <c r="F19" s="37"/>
      <c r="G19" s="37"/>
      <c r="H19" s="37"/>
      <c r="I19" s="12">
        <v>2</v>
      </c>
      <c r="J19" s="37" t="s">
        <v>149</v>
      </c>
      <c r="K19" s="37"/>
      <c r="L19" s="37"/>
      <c r="M19" s="37"/>
      <c r="N19" s="37"/>
      <c r="O19" s="37"/>
      <c r="P19" s="37"/>
    </row>
    <row r="20" spans="1:16" ht="20" customHeight="1" thickBot="1" x14ac:dyDescent="0.4">
      <c r="A20" s="12">
        <v>3</v>
      </c>
      <c r="B20" s="37" t="s">
        <v>136</v>
      </c>
      <c r="C20" s="37"/>
      <c r="D20" s="37"/>
      <c r="E20" s="37"/>
      <c r="F20" s="37"/>
      <c r="G20" s="37"/>
      <c r="H20" s="37"/>
      <c r="I20" s="12">
        <v>3</v>
      </c>
      <c r="J20" s="37" t="s">
        <v>150</v>
      </c>
      <c r="K20" s="37"/>
      <c r="L20" s="37"/>
      <c r="M20" s="37"/>
      <c r="N20" s="37"/>
      <c r="O20" s="37"/>
      <c r="P20" s="37"/>
    </row>
    <row r="21" spans="1:16" ht="20" customHeight="1" thickBot="1" x14ac:dyDescent="0.4">
      <c r="A21" s="12">
        <v>4</v>
      </c>
      <c r="B21" s="37" t="s">
        <v>137</v>
      </c>
      <c r="C21" s="37"/>
      <c r="D21" s="37"/>
      <c r="E21" s="37"/>
      <c r="F21" s="37"/>
      <c r="G21" s="37"/>
      <c r="H21" s="37"/>
      <c r="I21" s="12">
        <v>4</v>
      </c>
      <c r="J21" s="37" t="s">
        <v>151</v>
      </c>
      <c r="K21" s="37"/>
      <c r="L21" s="37"/>
      <c r="M21" s="37"/>
      <c r="N21" s="37"/>
      <c r="O21" s="37"/>
      <c r="P21" s="37"/>
    </row>
    <row r="22" spans="1:16" ht="20" customHeight="1" thickBot="1" x14ac:dyDescent="0.4">
      <c r="A22" s="12">
        <v>5</v>
      </c>
      <c r="B22" s="37" t="s">
        <v>119</v>
      </c>
      <c r="C22" s="37"/>
      <c r="D22" s="37"/>
      <c r="E22" s="37"/>
      <c r="F22" s="37"/>
      <c r="G22" s="37"/>
      <c r="H22" s="37"/>
      <c r="I22" s="12">
        <v>5</v>
      </c>
      <c r="J22" s="37" t="s">
        <v>152</v>
      </c>
      <c r="K22" s="37"/>
      <c r="L22" s="37"/>
      <c r="M22" s="37"/>
      <c r="N22" s="37"/>
      <c r="O22" s="37"/>
      <c r="P22" s="37"/>
    </row>
    <row r="23" spans="1:16" ht="20.25" customHeight="1" thickBot="1" x14ac:dyDescent="0.4">
      <c r="A23" s="12">
        <v>6</v>
      </c>
      <c r="B23" s="37" t="s">
        <v>138</v>
      </c>
      <c r="C23" s="37"/>
      <c r="D23" s="37"/>
      <c r="E23" s="37"/>
      <c r="F23" s="37"/>
      <c r="G23" s="37"/>
      <c r="H23" s="37"/>
      <c r="I23" s="12">
        <v>6</v>
      </c>
      <c r="J23" s="37" t="s">
        <v>153</v>
      </c>
      <c r="K23" s="37"/>
      <c r="L23" s="37"/>
      <c r="M23" s="37"/>
      <c r="N23" s="37"/>
      <c r="O23" s="37"/>
      <c r="P23" s="37"/>
    </row>
    <row r="24" spans="1:16" ht="19" customHeight="1" thickBot="1" x14ac:dyDescent="0.4">
      <c r="A24" s="12">
        <v>7</v>
      </c>
      <c r="B24" s="37" t="s">
        <v>116</v>
      </c>
      <c r="C24" s="37"/>
      <c r="D24" s="37"/>
      <c r="E24" s="37"/>
      <c r="F24" s="37"/>
      <c r="G24" s="37"/>
      <c r="H24" s="37"/>
      <c r="I24" s="12">
        <v>7</v>
      </c>
      <c r="J24" s="37" t="s">
        <v>154</v>
      </c>
      <c r="K24" s="37"/>
      <c r="L24" s="37"/>
      <c r="M24" s="37"/>
      <c r="N24" s="37"/>
      <c r="O24" s="37"/>
      <c r="P24" s="37"/>
    </row>
    <row r="25" spans="1:16" ht="19" customHeight="1" thickBot="1" x14ac:dyDescent="0.4">
      <c r="A25" s="12">
        <v>8</v>
      </c>
      <c r="B25" s="37" t="s">
        <v>139</v>
      </c>
      <c r="C25" s="37"/>
      <c r="D25" s="37"/>
      <c r="E25" s="37"/>
      <c r="F25" s="37"/>
      <c r="G25" s="37"/>
      <c r="H25" s="37"/>
      <c r="I25" s="12">
        <v>8</v>
      </c>
      <c r="J25" s="37" t="s">
        <v>155</v>
      </c>
      <c r="K25" s="37"/>
      <c r="L25" s="37"/>
      <c r="M25" s="37"/>
      <c r="N25" s="37"/>
      <c r="O25" s="37"/>
      <c r="P25" s="37"/>
    </row>
    <row r="26" spans="1:16" ht="19" customHeight="1" thickBot="1" x14ac:dyDescent="0.4">
      <c r="A26" s="12">
        <v>9</v>
      </c>
      <c r="B26" s="37" t="s">
        <v>120</v>
      </c>
      <c r="C26" s="37"/>
      <c r="D26" s="37"/>
      <c r="E26" s="37"/>
      <c r="F26" s="37"/>
      <c r="G26" s="37"/>
      <c r="H26" s="37"/>
      <c r="I26" s="12">
        <v>9</v>
      </c>
      <c r="J26" s="37" t="s">
        <v>156</v>
      </c>
      <c r="K26" s="37"/>
      <c r="L26" s="37"/>
      <c r="M26" s="37"/>
      <c r="N26" s="37"/>
      <c r="O26" s="37"/>
      <c r="P26" s="37"/>
    </row>
    <row r="27" spans="1:16" ht="19" customHeight="1" thickBot="1" x14ac:dyDescent="0.4">
      <c r="A27" s="12">
        <v>10</v>
      </c>
      <c r="B27" s="37" t="s">
        <v>118</v>
      </c>
      <c r="C27" s="37"/>
      <c r="D27" s="37"/>
      <c r="E27" s="37"/>
      <c r="F27" s="37"/>
      <c r="G27" s="37"/>
      <c r="H27" s="37"/>
      <c r="I27" s="12">
        <v>10</v>
      </c>
      <c r="J27" s="37" t="s">
        <v>157</v>
      </c>
      <c r="K27" s="37"/>
      <c r="L27" s="37"/>
      <c r="M27" s="37"/>
      <c r="N27" s="37"/>
      <c r="O27" s="37"/>
      <c r="P27" s="37"/>
    </row>
    <row r="28" spans="1:16" ht="19" customHeight="1" thickBot="1" x14ac:dyDescent="0.4">
      <c r="A28" s="12">
        <v>11</v>
      </c>
      <c r="B28" s="37" t="s">
        <v>140</v>
      </c>
      <c r="C28" s="37"/>
      <c r="D28" s="37"/>
      <c r="E28" s="37"/>
      <c r="F28" s="37"/>
      <c r="G28" s="37"/>
      <c r="H28" s="37"/>
      <c r="I28" s="12">
        <v>11</v>
      </c>
      <c r="J28" s="37" t="s">
        <v>158</v>
      </c>
      <c r="K28" s="37"/>
      <c r="L28" s="37"/>
      <c r="M28" s="37"/>
      <c r="N28" s="37"/>
      <c r="O28" s="37"/>
      <c r="P28" s="37"/>
    </row>
    <row r="29" spans="1:16" ht="19" customHeight="1" thickBot="1" x14ac:dyDescent="0.4">
      <c r="A29" s="12">
        <v>12</v>
      </c>
      <c r="B29" s="37" t="s">
        <v>121</v>
      </c>
      <c r="C29" s="37"/>
      <c r="D29" s="37"/>
      <c r="E29" s="37"/>
      <c r="F29" s="37"/>
      <c r="G29" s="37"/>
      <c r="H29" s="37"/>
      <c r="I29" s="12">
        <v>12</v>
      </c>
      <c r="J29" s="37" t="s">
        <v>159</v>
      </c>
      <c r="K29" s="37"/>
      <c r="L29" s="37"/>
      <c r="M29" s="37"/>
      <c r="N29" s="37"/>
      <c r="O29" s="37"/>
      <c r="P29" s="37"/>
    </row>
    <row r="30" spans="1:16" ht="19" customHeight="1" thickBot="1" x14ac:dyDescent="0.4">
      <c r="A30" s="12">
        <v>13</v>
      </c>
      <c r="B30" s="37" t="s">
        <v>122</v>
      </c>
      <c r="C30" s="37"/>
      <c r="D30" s="37"/>
      <c r="E30" s="37"/>
      <c r="F30" s="37"/>
      <c r="G30" s="37"/>
      <c r="H30" s="37"/>
      <c r="I30" s="12">
        <v>13</v>
      </c>
      <c r="J30" s="37" t="s">
        <v>160</v>
      </c>
      <c r="K30" s="37"/>
      <c r="L30" s="37"/>
      <c r="M30" s="37"/>
      <c r="N30" s="37"/>
      <c r="O30" s="37"/>
      <c r="P30" s="37"/>
    </row>
    <row r="31" spans="1:16" ht="19" customHeight="1" thickBot="1" x14ac:dyDescent="0.4">
      <c r="A31" s="12">
        <v>14</v>
      </c>
      <c r="B31" s="37" t="s">
        <v>141</v>
      </c>
      <c r="C31" s="37"/>
      <c r="D31" s="37"/>
      <c r="E31" s="37"/>
      <c r="F31" s="37"/>
      <c r="G31" s="37"/>
      <c r="H31" s="37"/>
      <c r="I31" s="12">
        <v>14</v>
      </c>
      <c r="J31" s="37" t="s">
        <v>161</v>
      </c>
      <c r="K31" s="37"/>
      <c r="L31" s="37"/>
      <c r="M31" s="37"/>
      <c r="N31" s="37"/>
      <c r="O31" s="37"/>
      <c r="P31" s="37"/>
    </row>
    <row r="32" spans="1:16" ht="19" customHeight="1" thickBot="1" x14ac:dyDescent="0.4">
      <c r="A32" s="12">
        <v>15</v>
      </c>
      <c r="B32" s="37" t="s">
        <v>142</v>
      </c>
      <c r="C32" s="37"/>
      <c r="D32" s="37"/>
      <c r="E32" s="37"/>
      <c r="F32" s="37"/>
      <c r="G32" s="37"/>
      <c r="H32" s="37"/>
      <c r="I32" s="12">
        <v>15</v>
      </c>
      <c r="J32" s="37" t="s">
        <v>162</v>
      </c>
      <c r="K32" s="37"/>
      <c r="L32" s="37"/>
      <c r="M32" s="37"/>
      <c r="N32" s="37"/>
      <c r="O32" s="37"/>
      <c r="P32" s="37"/>
    </row>
    <row r="33" spans="1:16" ht="18.5" thickBot="1" x14ac:dyDescent="0.4">
      <c r="A33" s="38"/>
      <c r="B33" s="39"/>
      <c r="C33" s="39"/>
      <c r="D33" s="39"/>
      <c r="E33" s="39"/>
      <c r="F33" s="39"/>
      <c r="G33" s="39"/>
      <c r="H33" s="39"/>
      <c r="I33" s="38"/>
      <c r="J33" s="39"/>
      <c r="K33" s="39"/>
      <c r="L33" s="39"/>
      <c r="M33" s="39"/>
      <c r="N33" s="39"/>
      <c r="O33" s="39"/>
      <c r="P33" s="39"/>
    </row>
    <row r="34" spans="1:16" ht="20.25" customHeight="1" thickBot="1" x14ac:dyDescent="0.4">
      <c r="A34" s="12">
        <v>16</v>
      </c>
      <c r="B34" s="34" t="s">
        <v>143</v>
      </c>
      <c r="C34" s="35"/>
      <c r="D34" s="35"/>
      <c r="E34" s="35"/>
      <c r="F34" s="35"/>
      <c r="G34" s="35"/>
      <c r="H34" s="36"/>
      <c r="I34" s="12">
        <v>16</v>
      </c>
      <c r="J34" s="37" t="s">
        <v>163</v>
      </c>
      <c r="K34" s="37"/>
      <c r="L34" s="37"/>
      <c r="M34" s="37"/>
      <c r="N34" s="37"/>
      <c r="O34" s="37"/>
      <c r="P34" s="37"/>
    </row>
    <row r="35" spans="1:16" ht="20.25" customHeight="1" thickBot="1" x14ac:dyDescent="0.4">
      <c r="A35" s="12">
        <v>17</v>
      </c>
      <c r="B35" s="34" t="s">
        <v>144</v>
      </c>
      <c r="C35" s="35"/>
      <c r="D35" s="35"/>
      <c r="E35" s="35"/>
      <c r="F35" s="35"/>
      <c r="G35" s="35"/>
      <c r="H35" s="36"/>
      <c r="I35" s="12">
        <v>17</v>
      </c>
      <c r="J35" s="37" t="s">
        <v>164</v>
      </c>
      <c r="K35" s="37"/>
      <c r="L35" s="37"/>
      <c r="M35" s="37"/>
      <c r="N35" s="37"/>
      <c r="O35" s="37"/>
      <c r="P35" s="37"/>
    </row>
    <row r="36" spans="1:16" ht="20.25" customHeight="1" thickBot="1" x14ac:dyDescent="0.4">
      <c r="A36" s="12">
        <v>18</v>
      </c>
      <c r="B36" s="34" t="s">
        <v>135</v>
      </c>
      <c r="C36" s="35"/>
      <c r="D36" s="35"/>
      <c r="E36" s="35"/>
      <c r="F36" s="35"/>
      <c r="G36" s="35"/>
      <c r="H36" s="36"/>
      <c r="I36" s="12">
        <v>18</v>
      </c>
      <c r="J36" s="37" t="s">
        <v>165</v>
      </c>
      <c r="K36" s="37"/>
      <c r="L36" s="37"/>
      <c r="M36" s="37"/>
      <c r="N36" s="37"/>
      <c r="O36" s="37"/>
      <c r="P36" s="37"/>
    </row>
    <row r="37" spans="1:16" ht="20.25" customHeight="1" thickBot="1" x14ac:dyDescent="0.4">
      <c r="A37" s="12">
        <v>19</v>
      </c>
      <c r="B37" s="34" t="s">
        <v>115</v>
      </c>
      <c r="C37" s="35"/>
      <c r="D37" s="35"/>
      <c r="E37" s="35"/>
      <c r="F37" s="35"/>
      <c r="G37" s="35"/>
      <c r="H37" s="36"/>
      <c r="I37" s="12">
        <v>19</v>
      </c>
      <c r="J37" s="37" t="s">
        <v>166</v>
      </c>
      <c r="K37" s="37"/>
      <c r="L37" s="37"/>
      <c r="M37" s="37"/>
      <c r="N37" s="37"/>
      <c r="O37" s="37"/>
      <c r="P37" s="37"/>
    </row>
    <row r="38" spans="1:16" ht="20.25" customHeight="1" thickBot="1" x14ac:dyDescent="0.4">
      <c r="A38" s="12">
        <v>20</v>
      </c>
      <c r="B38" s="34" t="s">
        <v>145</v>
      </c>
      <c r="C38" s="35"/>
      <c r="D38" s="35"/>
      <c r="E38" s="35"/>
      <c r="F38" s="35"/>
      <c r="G38" s="35"/>
      <c r="H38" s="36"/>
      <c r="I38" s="12">
        <v>20</v>
      </c>
      <c r="J38" s="37" t="s">
        <v>167</v>
      </c>
      <c r="K38" s="37"/>
      <c r="L38" s="37"/>
      <c r="M38" s="37"/>
      <c r="N38" s="37"/>
      <c r="O38" s="37"/>
      <c r="P38" s="37"/>
    </row>
    <row r="39" spans="1:16" ht="20.25" customHeight="1" thickBot="1" x14ac:dyDescent="0.4">
      <c r="A39" s="12">
        <v>21</v>
      </c>
      <c r="B39" s="34" t="s">
        <v>117</v>
      </c>
      <c r="C39" s="35"/>
      <c r="D39" s="35"/>
      <c r="E39" s="35"/>
      <c r="F39" s="35"/>
      <c r="G39" s="35"/>
      <c r="H39" s="36"/>
      <c r="I39" s="12">
        <v>21</v>
      </c>
      <c r="J39" s="37" t="s">
        <v>168</v>
      </c>
      <c r="K39" s="37"/>
      <c r="L39" s="37"/>
      <c r="M39" s="37"/>
      <c r="N39" s="37"/>
      <c r="O39" s="37"/>
      <c r="P39" s="37"/>
    </row>
    <row r="40" spans="1:16" ht="20.25" customHeight="1" thickBot="1" x14ac:dyDescent="0.4">
      <c r="A40" s="12">
        <v>22</v>
      </c>
      <c r="B40" s="34" t="s">
        <v>146</v>
      </c>
      <c r="C40" s="35"/>
      <c r="D40" s="35"/>
      <c r="E40" s="35"/>
      <c r="F40" s="35"/>
      <c r="G40" s="35"/>
      <c r="H40" s="36"/>
      <c r="I40" s="12">
        <v>22</v>
      </c>
      <c r="J40" s="37" t="s">
        <v>169</v>
      </c>
      <c r="K40" s="37"/>
      <c r="L40" s="37"/>
      <c r="M40" s="37"/>
      <c r="N40" s="37"/>
      <c r="O40" s="37"/>
      <c r="P40" s="37"/>
    </row>
    <row r="41" spans="1:16" ht="20.25" customHeight="1" thickBot="1" x14ac:dyDescent="0.4">
      <c r="A41" s="12">
        <v>23</v>
      </c>
      <c r="B41" s="34" t="s">
        <v>147</v>
      </c>
      <c r="C41" s="35"/>
      <c r="D41" s="35"/>
      <c r="E41" s="35"/>
      <c r="F41" s="35"/>
      <c r="G41" s="35"/>
      <c r="H41" s="36"/>
      <c r="I41" s="12">
        <v>23</v>
      </c>
      <c r="J41" s="37" t="s">
        <v>170</v>
      </c>
      <c r="K41" s="37"/>
      <c r="L41" s="37"/>
      <c r="M41" s="37"/>
      <c r="N41" s="37"/>
      <c r="O41" s="37"/>
      <c r="P41" s="37"/>
    </row>
    <row r="42" spans="1:16" s="13" customFormat="1" x14ac:dyDescent="0.35"/>
    <row r="43" spans="1:16" ht="30" customHeight="1" thickBot="1" x14ac:dyDescent="0.4">
      <c r="A43" s="1" t="s">
        <v>13</v>
      </c>
    </row>
    <row r="44" spans="1:16" ht="30" customHeight="1" thickBot="1" x14ac:dyDescent="0.4">
      <c r="A44" s="92" t="s">
        <v>14</v>
      </c>
      <c r="B44" s="92"/>
      <c r="C44" s="92"/>
      <c r="D44" s="92"/>
      <c r="E44" s="92"/>
      <c r="F44" s="92"/>
      <c r="G44" s="92" t="s">
        <v>15</v>
      </c>
      <c r="H44" s="92"/>
      <c r="I44" s="92"/>
      <c r="J44" s="92"/>
      <c r="K44" s="92"/>
      <c r="L44" s="92"/>
      <c r="M44" s="92" t="s">
        <v>16</v>
      </c>
      <c r="N44" s="92"/>
      <c r="O44" s="92"/>
      <c r="P44" s="92"/>
    </row>
    <row r="45" spans="1:16" ht="30" customHeight="1" thickBot="1" x14ac:dyDescent="0.4">
      <c r="A45" s="93" t="s">
        <v>17</v>
      </c>
      <c r="B45" s="93"/>
      <c r="C45" s="93" t="s">
        <v>18</v>
      </c>
      <c r="D45" s="93"/>
      <c r="E45" s="93" t="s">
        <v>19</v>
      </c>
      <c r="F45" s="93"/>
      <c r="G45" s="93" t="s">
        <v>20</v>
      </c>
      <c r="H45" s="93"/>
      <c r="I45" s="93"/>
      <c r="J45" s="93"/>
      <c r="K45" s="93"/>
      <c r="L45" s="93"/>
      <c r="M45" s="93" t="str">
        <f>E4</f>
        <v>IBERIANS VALENCIA</v>
      </c>
      <c r="N45" s="93"/>
      <c r="O45" s="93" t="str">
        <f>+M4</f>
        <v>ZEBRE PARMA</v>
      </c>
      <c r="P45" s="93"/>
    </row>
    <row r="46" spans="1:16" ht="16" thickBot="1" x14ac:dyDescent="0.4">
      <c r="A46" s="28">
        <v>0.47222222222222227</v>
      </c>
      <c r="B46" s="29"/>
      <c r="C46" s="26" t="s">
        <v>125</v>
      </c>
      <c r="D46" s="26"/>
      <c r="E46" s="26" t="s">
        <v>70</v>
      </c>
      <c r="F46" s="26"/>
      <c r="G46" s="14">
        <v>9</v>
      </c>
      <c r="H46" s="24" t="str">
        <f t="shared" ref="H46:H52" si="0">IF(C46=$E$4,VLOOKUP(G46,$A$18:$H$41,2,FALSE),IF(C46=$M$4,VLOOKUP(G46,$I$18:$P$41,2,FALSE),"-"))</f>
        <v>Lucia DIAZ</v>
      </c>
      <c r="I46" s="25"/>
      <c r="J46" s="25"/>
      <c r="K46" s="25"/>
      <c r="L46" s="23"/>
      <c r="M46" s="26">
        <f>IF(C46=$M$45,VLOOKUP(E46,Key!$A$3:$C$25,3,FALSE),0)</f>
        <v>0</v>
      </c>
      <c r="N46" s="26"/>
      <c r="O46" s="26">
        <f>IF(C46=$O$45,VLOOKUP(E46,Key!$A$3:$C$25,3,FALSE),0)</f>
        <v>0</v>
      </c>
      <c r="P46" s="26"/>
    </row>
    <row r="47" spans="1:16" ht="16" thickBot="1" x14ac:dyDescent="0.4">
      <c r="A47" s="28">
        <v>0.47222222222222227</v>
      </c>
      <c r="B47" s="29"/>
      <c r="C47" s="26" t="s">
        <v>125</v>
      </c>
      <c r="D47" s="26"/>
      <c r="E47" s="26" t="s">
        <v>68</v>
      </c>
      <c r="F47" s="26"/>
      <c r="G47" s="14">
        <v>21</v>
      </c>
      <c r="H47" s="24" t="str">
        <f t="shared" si="0"/>
        <v>Julia CASTRO</v>
      </c>
      <c r="I47" s="25"/>
      <c r="J47" s="25"/>
      <c r="K47" s="25"/>
      <c r="L47" s="23"/>
      <c r="M47" s="26">
        <f>IF(C47=$M$45,VLOOKUP(E47,Key!$A$3:$C$25,3,FALSE)+'Match Sheet'!M46:N46,'Match Sheet'!M46:N46)</f>
        <v>0</v>
      </c>
      <c r="N47" s="26"/>
      <c r="O47" s="26">
        <f>IF(C47=$O$45,VLOOKUP(E47,Key!$A$3:$C$25,3,FALSE)+'Match Sheet'!O46,'Match Sheet'!O46)</f>
        <v>0</v>
      </c>
      <c r="P47" s="26"/>
    </row>
    <row r="48" spans="1:16" ht="16" thickBot="1" x14ac:dyDescent="0.4">
      <c r="A48" s="28">
        <v>0.79166666666666663</v>
      </c>
      <c r="B48" s="29"/>
      <c r="C48" s="26" t="s">
        <v>125</v>
      </c>
      <c r="D48" s="26"/>
      <c r="E48" s="26" t="s">
        <v>62</v>
      </c>
      <c r="F48" s="26"/>
      <c r="G48" s="14">
        <v>10</v>
      </c>
      <c r="H48" s="24" t="str">
        <f t="shared" si="0"/>
        <v>Blanca RUIZ</v>
      </c>
      <c r="I48" s="25"/>
      <c r="J48" s="25"/>
      <c r="K48" s="25"/>
      <c r="L48" s="23"/>
      <c r="M48" s="26">
        <f>IF(C48=$M$45,VLOOKUP(E48,Key!$A$3:$C$25,3,FALSE)+'Match Sheet'!M47:N47,'Match Sheet'!M47:N47)</f>
        <v>3</v>
      </c>
      <c r="N48" s="26"/>
      <c r="O48" s="26">
        <f>IF(C48=$O$45,VLOOKUP(E48,Key!$A$3:$C$25,3,FALSE)+'Match Sheet'!O47,'Match Sheet'!O47)</f>
        <v>0</v>
      </c>
      <c r="P48" s="26"/>
    </row>
    <row r="49" spans="1:16" ht="16" thickBot="1" x14ac:dyDescent="0.4">
      <c r="A49" s="28">
        <v>1.0180555555555555</v>
      </c>
      <c r="B49" s="29"/>
      <c r="C49" s="26" t="s">
        <v>126</v>
      </c>
      <c r="D49" s="26"/>
      <c r="E49" s="26" t="s">
        <v>52</v>
      </c>
      <c r="F49" s="26"/>
      <c r="G49" s="14">
        <v>8</v>
      </c>
      <c r="H49" s="24" t="str">
        <f t="shared" si="0"/>
        <v>Giulia CAVINA</v>
      </c>
      <c r="I49" s="25"/>
      <c r="J49" s="25"/>
      <c r="K49" s="25"/>
      <c r="L49" s="23"/>
      <c r="M49" s="26">
        <f>IF(C49=$M$45,VLOOKUP(E49,Key!$A$3:$C$25,3,FALSE)+'Match Sheet'!M48:N48,'Match Sheet'!M48:N48)</f>
        <v>3</v>
      </c>
      <c r="N49" s="26"/>
      <c r="O49" s="26">
        <f>IF(C49=$O$45,VLOOKUP(E49,Key!$A$3:$C$25,3,FALSE)+'Match Sheet'!O48,'Match Sheet'!O48)</f>
        <v>5</v>
      </c>
      <c r="P49" s="26"/>
    </row>
    <row r="50" spans="1:16" ht="16" thickBot="1" x14ac:dyDescent="0.4">
      <c r="A50" s="28">
        <v>1.0611111111111111</v>
      </c>
      <c r="B50" s="29"/>
      <c r="C50" s="26" t="s">
        <v>126</v>
      </c>
      <c r="D50" s="26"/>
      <c r="E50" s="26" t="s">
        <v>56</v>
      </c>
      <c r="F50" s="26"/>
      <c r="G50" s="14">
        <v>7</v>
      </c>
      <c r="H50" s="24" t="str">
        <f t="shared" si="0"/>
        <v>Luna SACCHI</v>
      </c>
      <c r="I50" s="25"/>
      <c r="J50" s="25"/>
      <c r="K50" s="25"/>
      <c r="L50" s="23"/>
      <c r="M50" s="26">
        <f>IF(C50=$M$45,VLOOKUP(E50,Key!$A$3:$C$25,3,FALSE)+'Match Sheet'!M49:N49,'Match Sheet'!M49:N49)</f>
        <v>3</v>
      </c>
      <c r="N50" s="26"/>
      <c r="O50" s="26">
        <f>IF(C50=$O$45,VLOOKUP(E50,Key!$A$3:$C$25,3,FALSE)+'Match Sheet'!O49,'Match Sheet'!O49)</f>
        <v>5</v>
      </c>
      <c r="P50" s="26"/>
    </row>
    <row r="51" spans="1:16" ht="16" thickBot="1" x14ac:dyDescent="0.4">
      <c r="A51" s="28">
        <v>1.625</v>
      </c>
      <c r="B51" s="29"/>
      <c r="C51" s="26" t="s">
        <v>126</v>
      </c>
      <c r="D51" s="26"/>
      <c r="E51" s="26" t="s">
        <v>76</v>
      </c>
      <c r="F51" s="26"/>
      <c r="G51" s="14">
        <v>1</v>
      </c>
      <c r="H51" s="18" t="str">
        <f t="shared" si="0"/>
        <v>Giorgia CUOGHI</v>
      </c>
      <c r="I51" s="19"/>
      <c r="J51" s="19"/>
      <c r="K51" s="19"/>
      <c r="L51" s="20"/>
      <c r="M51" s="22">
        <f>IF(C51=$M$45,VLOOKUP(E51,Key!$A$3:$C$25,3,FALSE)+'Match Sheet'!M50:N50,'Match Sheet'!M50:N50)</f>
        <v>3</v>
      </c>
      <c r="N51" s="23"/>
      <c r="O51" s="22">
        <f>IF(C51=$O$45,VLOOKUP(E51,Key!$A$3:$C$25,3,FALSE)+'Match Sheet'!O50,'Match Sheet'!O50)</f>
        <v>5</v>
      </c>
      <c r="P51" s="23"/>
    </row>
    <row r="52" spans="1:16" ht="16" thickBot="1" x14ac:dyDescent="0.4">
      <c r="A52" s="28">
        <v>1.6666666666666667</v>
      </c>
      <c r="B52" s="29"/>
      <c r="C52" s="26" t="s">
        <v>125</v>
      </c>
      <c r="D52" s="26"/>
      <c r="E52" s="26" t="s">
        <v>62</v>
      </c>
      <c r="F52" s="26"/>
      <c r="G52" s="14">
        <v>10</v>
      </c>
      <c r="H52" s="18" t="str">
        <f t="shared" si="0"/>
        <v>Blanca RUIZ</v>
      </c>
      <c r="I52" s="19"/>
      <c r="J52" s="19"/>
      <c r="K52" s="19"/>
      <c r="L52" s="20"/>
      <c r="M52" s="26">
        <f>IF(C52=$M$45,VLOOKUP(E52,Key!$A$3:$C$25,3,FALSE)+'Match Sheet'!M51:N51,'Match Sheet'!M51:N51)</f>
        <v>6</v>
      </c>
      <c r="N52" s="26"/>
      <c r="O52" s="26">
        <f>IF(C52=$O$45,VLOOKUP(E52,Key!$A$3:$C$25,3,FALSE)+'Match Sheet'!O51,'Match Sheet'!O51)</f>
        <v>5</v>
      </c>
      <c r="P52" s="26"/>
    </row>
    <row r="53" spans="1:16" ht="19" customHeight="1" thickBot="1" x14ac:dyDescent="0.4">
      <c r="A53" s="82"/>
      <c r="B53" s="82"/>
      <c r="C53" s="82"/>
      <c r="D53" s="82"/>
      <c r="E53" s="83"/>
      <c r="F53" s="83"/>
      <c r="G53" s="83" t="s">
        <v>21</v>
      </c>
      <c r="H53" s="83"/>
      <c r="I53" s="83"/>
      <c r="J53" s="83"/>
      <c r="K53" s="83"/>
      <c r="L53" s="83"/>
      <c r="M53" s="83">
        <f>M52</f>
        <v>6</v>
      </c>
      <c r="N53" s="83"/>
      <c r="O53" s="84">
        <f>O52</f>
        <v>5</v>
      </c>
      <c r="P53" s="85"/>
    </row>
    <row r="54" spans="1:16" ht="16" thickBot="1" x14ac:dyDescent="0.4">
      <c r="A54" s="28">
        <v>1.8166666666666667</v>
      </c>
      <c r="B54" s="29"/>
      <c r="C54" s="26" t="s">
        <v>126</v>
      </c>
      <c r="D54" s="26"/>
      <c r="E54" s="26" t="s">
        <v>80</v>
      </c>
      <c r="F54" s="26"/>
      <c r="G54" s="14">
        <v>6</v>
      </c>
      <c r="H54" s="30" t="str">
        <f t="shared" ref="H54:H87" si="1">IF(C54=$E$4,VLOOKUP(G54,$A$18:$H$41,2,FALSE),IF(C54=$M$4,VLOOKUP(G54,$I$18:$P$41,2,FALSE),"-"))</f>
        <v>Mascia JELIC</v>
      </c>
      <c r="I54" s="30"/>
      <c r="J54" s="30"/>
      <c r="K54" s="30"/>
      <c r="L54" s="31"/>
      <c r="M54" s="26">
        <f>IF(C54=$M$45,VLOOKUP(E54,Key!$A$3:$C$25,3,FALSE)+'Match Sheet'!M53:N53,'Match Sheet'!M53:N53)</f>
        <v>6</v>
      </c>
      <c r="N54" s="26"/>
      <c r="O54" s="26">
        <f>IF(C54=$O$45,VLOOKUP(E54,Key!$A$3:$C$25,3,FALSE)+'Match Sheet'!O53,'Match Sheet'!O53)</f>
        <v>5</v>
      </c>
      <c r="P54" s="26"/>
    </row>
    <row r="55" spans="1:16" ht="16" thickBot="1" x14ac:dyDescent="0.4">
      <c r="A55" s="28">
        <v>1.8166666666666667</v>
      </c>
      <c r="B55" s="29"/>
      <c r="C55" s="26" t="s">
        <v>126</v>
      </c>
      <c r="D55" s="26"/>
      <c r="E55" s="26" t="s">
        <v>80</v>
      </c>
      <c r="F55" s="26"/>
      <c r="G55" s="14">
        <v>17</v>
      </c>
      <c r="H55" s="30" t="str">
        <f t="shared" si="1"/>
        <v>Alice CASSAGHI</v>
      </c>
      <c r="I55" s="30"/>
      <c r="J55" s="30"/>
      <c r="K55" s="30"/>
      <c r="L55" s="31"/>
      <c r="M55" s="26">
        <f>IF(C55=$M$45,VLOOKUP(E55,Key!$A$3:$C$25,3,FALSE)+'Match Sheet'!M54:N54,'Match Sheet'!M54:N54)</f>
        <v>6</v>
      </c>
      <c r="N55" s="26"/>
      <c r="O55" s="26">
        <f>IF(C55=$O$45,VLOOKUP(E55,Key!$A$3:$C$25,3,FALSE)+'Match Sheet'!O54,'Match Sheet'!O54)</f>
        <v>5</v>
      </c>
      <c r="P55" s="26"/>
    </row>
    <row r="56" spans="1:16" ht="16" thickBot="1" x14ac:dyDescent="0.4">
      <c r="A56" s="28">
        <v>1.9902777777777778</v>
      </c>
      <c r="B56" s="29"/>
      <c r="C56" s="26" t="s">
        <v>126</v>
      </c>
      <c r="D56" s="26"/>
      <c r="E56" s="26" t="s">
        <v>70</v>
      </c>
      <c r="F56" s="26"/>
      <c r="G56" s="14">
        <v>12</v>
      </c>
      <c r="H56" s="30" t="str">
        <f t="shared" si="1"/>
        <v>Giada CORRADINI</v>
      </c>
      <c r="I56" s="30"/>
      <c r="J56" s="30"/>
      <c r="K56" s="30"/>
      <c r="L56" s="31"/>
      <c r="M56" s="26">
        <f>IF(C56=$M$45,VLOOKUP(E56,Key!$A$3:$C$25,3,FALSE)+'Match Sheet'!M55:N55,'Match Sheet'!M55:N55)</f>
        <v>6</v>
      </c>
      <c r="N56" s="26"/>
      <c r="O56" s="26">
        <f>IF(C56=$O$45,VLOOKUP(E56,Key!$A$3:$C$25,3,FALSE)+'Match Sheet'!O55,'Match Sheet'!O55)</f>
        <v>5</v>
      </c>
      <c r="P56" s="26"/>
    </row>
    <row r="57" spans="1:16" ht="16" thickBot="1" x14ac:dyDescent="0.4">
      <c r="A57" s="28">
        <v>1.9902777777777778</v>
      </c>
      <c r="B57" s="29"/>
      <c r="C57" s="26" t="s">
        <v>126</v>
      </c>
      <c r="D57" s="26"/>
      <c r="E57" s="26" t="s">
        <v>68</v>
      </c>
      <c r="F57" s="26"/>
      <c r="G57" s="14">
        <v>22</v>
      </c>
      <c r="H57" s="30" t="str">
        <f t="shared" si="1"/>
        <v>Sara MANNINI</v>
      </c>
      <c r="I57" s="30"/>
      <c r="J57" s="30"/>
      <c r="K57" s="30"/>
      <c r="L57" s="31"/>
      <c r="M57" s="26">
        <f>IF(C57=$M$45,VLOOKUP(E57,Key!$A$3:$C$25,3,FALSE)+'Match Sheet'!M56:N56,'Match Sheet'!M56:N56)</f>
        <v>6</v>
      </c>
      <c r="N57" s="26"/>
      <c r="O57" s="26">
        <f>IF(C57=$O$45,VLOOKUP(E57,Key!$A$3:$C$25,3,FALSE)+'Match Sheet'!O56,'Match Sheet'!O56)</f>
        <v>5</v>
      </c>
      <c r="P57" s="26"/>
    </row>
    <row r="58" spans="1:16" ht="16" thickBot="1" x14ac:dyDescent="0.4">
      <c r="A58" s="28">
        <v>2.0555555555555558</v>
      </c>
      <c r="B58" s="29"/>
      <c r="C58" s="26" t="s">
        <v>126</v>
      </c>
      <c r="D58" s="26"/>
      <c r="E58" s="26" t="s">
        <v>80</v>
      </c>
      <c r="F58" s="26"/>
      <c r="G58" s="14">
        <v>17</v>
      </c>
      <c r="H58" s="30" t="str">
        <f t="shared" si="1"/>
        <v>Alice CASSAGHI</v>
      </c>
      <c r="I58" s="30"/>
      <c r="J58" s="30"/>
      <c r="K58" s="30"/>
      <c r="L58" s="31"/>
      <c r="M58" s="26">
        <f>IF(C58=$M$45,VLOOKUP(E58,Key!$A$3:$C$25,3,FALSE)+'Match Sheet'!M57:N57,'Match Sheet'!M57:N57)</f>
        <v>6</v>
      </c>
      <c r="N58" s="26"/>
      <c r="O58" s="26">
        <f>IF(C58=$O$45,VLOOKUP(E58,Key!$A$3:$C$25,3,FALSE)+'Match Sheet'!O57,'Match Sheet'!O57)</f>
        <v>5</v>
      </c>
      <c r="P58" s="26"/>
    </row>
    <row r="59" spans="1:16" ht="16" thickBot="1" x14ac:dyDescent="0.4">
      <c r="A59" s="28">
        <v>2.0555555555555558</v>
      </c>
      <c r="B59" s="29"/>
      <c r="C59" s="26" t="s">
        <v>126</v>
      </c>
      <c r="D59" s="26"/>
      <c r="E59" s="26" t="s">
        <v>80</v>
      </c>
      <c r="F59" s="26"/>
      <c r="G59" s="14">
        <v>6</v>
      </c>
      <c r="H59" s="30" t="str">
        <f t="shared" si="1"/>
        <v>Mascia JELIC</v>
      </c>
      <c r="I59" s="30"/>
      <c r="J59" s="30"/>
      <c r="K59" s="30"/>
      <c r="L59" s="31"/>
      <c r="M59" s="26">
        <f>IF(C59=$M$45,VLOOKUP(E59,Key!$A$3:$C$25,3,FALSE)+'Match Sheet'!M58:N58,'Match Sheet'!M58:N58)</f>
        <v>6</v>
      </c>
      <c r="N59" s="26"/>
      <c r="O59" s="26">
        <f>IF(C59=$O$45,VLOOKUP(E59,Key!$A$3:$C$25,3,FALSE)+'Match Sheet'!O58,'Match Sheet'!O58)</f>
        <v>5</v>
      </c>
      <c r="P59" s="26"/>
    </row>
    <row r="60" spans="1:16" ht="16" thickBot="1" x14ac:dyDescent="0.4">
      <c r="A60" s="28">
        <v>2.0729166666666665</v>
      </c>
      <c r="B60" s="29"/>
      <c r="C60" s="26" t="s">
        <v>125</v>
      </c>
      <c r="D60" s="26"/>
      <c r="E60" s="26" t="s">
        <v>70</v>
      </c>
      <c r="F60" s="26"/>
      <c r="G60" s="14">
        <v>2</v>
      </c>
      <c r="H60" s="24" t="str">
        <f t="shared" si="1"/>
        <v>Abril MARTIN</v>
      </c>
      <c r="I60" s="25"/>
      <c r="J60" s="25"/>
      <c r="K60" s="25"/>
      <c r="L60" s="23"/>
      <c r="M60" s="22">
        <f>IF(C60=$M$45,VLOOKUP(E60,Key!$A$3:$C$25,3,FALSE)+'Match Sheet'!M59:N59,'Match Sheet'!M59:N59)</f>
        <v>6</v>
      </c>
      <c r="N60" s="23"/>
      <c r="O60" s="22">
        <f>IF(C60=$O$45,VLOOKUP(E60,Key!$A$3:$C$25,3,FALSE)+'Match Sheet'!O59,'Match Sheet'!O59)</f>
        <v>5</v>
      </c>
      <c r="P60" s="23"/>
    </row>
    <row r="61" spans="1:16" ht="16" thickBot="1" x14ac:dyDescent="0.4">
      <c r="A61" s="28">
        <v>2.0729166666666665</v>
      </c>
      <c r="B61" s="29"/>
      <c r="C61" s="26" t="s">
        <v>125</v>
      </c>
      <c r="D61" s="26"/>
      <c r="E61" s="26" t="s">
        <v>68</v>
      </c>
      <c r="F61" s="26"/>
      <c r="G61" s="14">
        <v>16</v>
      </c>
      <c r="H61" s="24" t="str">
        <f t="shared" si="1"/>
        <v>Maria MIGUEL</v>
      </c>
      <c r="I61" s="25"/>
      <c r="J61" s="25"/>
      <c r="K61" s="25"/>
      <c r="L61" s="23"/>
      <c r="M61" s="22">
        <f>IF(C61=$M$45,VLOOKUP(E61,Key!$A$3:$C$25,3,FALSE)+'Match Sheet'!M60:N60,'Match Sheet'!M60:N60)</f>
        <v>6</v>
      </c>
      <c r="N61" s="23"/>
      <c r="O61" s="22">
        <f>IF(C61=$O$45,VLOOKUP(E61,Key!$A$3:$C$25,3,FALSE)+'Match Sheet'!O60,'Match Sheet'!O60)</f>
        <v>5</v>
      </c>
      <c r="P61" s="23"/>
    </row>
    <row r="62" spans="1:16" ht="16" thickBot="1" x14ac:dyDescent="0.4">
      <c r="A62" s="28">
        <v>2.0729166666666665</v>
      </c>
      <c r="B62" s="29"/>
      <c r="C62" s="26" t="s">
        <v>125</v>
      </c>
      <c r="D62" s="26"/>
      <c r="E62" s="26" t="s">
        <v>70</v>
      </c>
      <c r="F62" s="26"/>
      <c r="G62" s="14">
        <v>3</v>
      </c>
      <c r="H62" s="24" t="str">
        <f t="shared" si="1"/>
        <v xml:space="preserve">Laura DELGADO © </v>
      </c>
      <c r="I62" s="25"/>
      <c r="J62" s="25"/>
      <c r="K62" s="25"/>
      <c r="L62" s="23"/>
      <c r="M62" s="22">
        <f>IF(C62=$M$45,VLOOKUP(E62,Key!$A$3:$C$25,3,FALSE)+'Match Sheet'!M61:N61,'Match Sheet'!M61:N61)</f>
        <v>6</v>
      </c>
      <c r="N62" s="23"/>
      <c r="O62" s="22">
        <f>IF(C62=$O$45,VLOOKUP(E62,Key!$A$3:$C$25,3,FALSE)+'Match Sheet'!O61,'Match Sheet'!O61)</f>
        <v>5</v>
      </c>
      <c r="P62" s="23"/>
    </row>
    <row r="63" spans="1:16" ht="16" thickBot="1" x14ac:dyDescent="0.4">
      <c r="A63" s="28">
        <v>2.0729166666666665</v>
      </c>
      <c r="B63" s="29"/>
      <c r="C63" s="26" t="s">
        <v>125</v>
      </c>
      <c r="D63" s="26"/>
      <c r="E63" s="26" t="s">
        <v>68</v>
      </c>
      <c r="F63" s="26"/>
      <c r="G63" s="14">
        <v>18</v>
      </c>
      <c r="H63" s="24" t="str">
        <f t="shared" si="1"/>
        <v>Eider GARCIA</v>
      </c>
      <c r="I63" s="25"/>
      <c r="J63" s="25"/>
      <c r="K63" s="25"/>
      <c r="L63" s="23"/>
      <c r="M63" s="22">
        <f>IF(C63=$M$45,VLOOKUP(E63,Key!$A$3:$C$25,3,FALSE)+'Match Sheet'!M62:N62,'Match Sheet'!M62:N62)</f>
        <v>6</v>
      </c>
      <c r="N63" s="23"/>
      <c r="O63" s="22">
        <f>IF(C63=$O$45,VLOOKUP(E63,Key!$A$3:$C$25,3,FALSE)+'Match Sheet'!O62,'Match Sheet'!O62)</f>
        <v>5</v>
      </c>
      <c r="P63" s="23"/>
    </row>
    <row r="64" spans="1:16" ht="16" thickBot="1" x14ac:dyDescent="0.4">
      <c r="A64" s="28">
        <v>2.15625</v>
      </c>
      <c r="B64" s="29"/>
      <c r="C64" s="26" t="s">
        <v>125</v>
      </c>
      <c r="D64" s="26"/>
      <c r="E64" s="26" t="s">
        <v>70</v>
      </c>
      <c r="F64" s="26"/>
      <c r="G64" s="14">
        <v>4</v>
      </c>
      <c r="H64" s="24" t="str">
        <f t="shared" si="1"/>
        <v>Nadina CISA</v>
      </c>
      <c r="I64" s="25"/>
      <c r="J64" s="25"/>
      <c r="K64" s="25"/>
      <c r="L64" s="23"/>
      <c r="M64" s="22">
        <f>IF(C64=$M$45,VLOOKUP(E64,Key!$A$3:$C$25,3,FALSE)+'Match Sheet'!M63:N63,'Match Sheet'!M63:N63)</f>
        <v>6</v>
      </c>
      <c r="N64" s="23"/>
      <c r="O64" s="22">
        <f>IF(C64=$O$45,VLOOKUP(E64,Key!$A$3:$C$25,3,FALSE)+'Match Sheet'!O63,'Match Sheet'!O63)</f>
        <v>5</v>
      </c>
      <c r="P64" s="23"/>
    </row>
    <row r="65" spans="1:16" ht="16" thickBot="1" x14ac:dyDescent="0.4">
      <c r="A65" s="28">
        <v>2.15625</v>
      </c>
      <c r="B65" s="29"/>
      <c r="C65" s="26" t="s">
        <v>125</v>
      </c>
      <c r="D65" s="26"/>
      <c r="E65" s="26" t="s">
        <v>68</v>
      </c>
      <c r="F65" s="26"/>
      <c r="G65" s="14">
        <v>19</v>
      </c>
      <c r="H65" s="24" t="str">
        <f t="shared" si="1"/>
        <v>Kassandra SYLLA</v>
      </c>
      <c r="I65" s="25"/>
      <c r="J65" s="25"/>
      <c r="K65" s="25"/>
      <c r="L65" s="23"/>
      <c r="M65" s="22">
        <f>IF(C65=$M$45,VLOOKUP(E65,Key!$A$3:$C$25,3,FALSE)+'Match Sheet'!M64:N64,'Match Sheet'!M64:N64)</f>
        <v>6</v>
      </c>
      <c r="N65" s="23"/>
      <c r="O65" s="22">
        <f>IF(C65=$O$45,VLOOKUP(E65,Key!$A$3:$C$25,3,FALSE)+'Match Sheet'!O64,'Match Sheet'!O64)</f>
        <v>5</v>
      </c>
      <c r="P65" s="23"/>
    </row>
    <row r="66" spans="1:16" ht="16" thickBot="1" x14ac:dyDescent="0.4">
      <c r="A66" s="28">
        <v>2.2916666666666665</v>
      </c>
      <c r="B66" s="29"/>
      <c r="C66" s="26" t="s">
        <v>126</v>
      </c>
      <c r="D66" s="26"/>
      <c r="E66" s="26" t="s">
        <v>70</v>
      </c>
      <c r="F66" s="26"/>
      <c r="G66" s="14">
        <v>9</v>
      </c>
      <c r="H66" s="24" t="str">
        <f t="shared" si="1"/>
        <v>Nicole MASTRANGELO</v>
      </c>
      <c r="I66" s="25"/>
      <c r="J66" s="25"/>
      <c r="K66" s="25"/>
      <c r="L66" s="23"/>
      <c r="M66" s="22">
        <f>IF(C66=$M$45,VLOOKUP(E66,Key!$A$3:$C$25,3,FALSE)+'Match Sheet'!M65:N65,'Match Sheet'!M65:N65)</f>
        <v>6</v>
      </c>
      <c r="N66" s="23"/>
      <c r="O66" s="22">
        <f>IF(C66=$O$45,VLOOKUP(E66,Key!$A$3:$C$25,3,FALSE)+'Match Sheet'!O65,'Match Sheet'!O65)</f>
        <v>5</v>
      </c>
      <c r="P66" s="23"/>
    </row>
    <row r="67" spans="1:16" ht="16" thickBot="1" x14ac:dyDescent="0.4">
      <c r="A67" s="28">
        <v>2.2916666666666665</v>
      </c>
      <c r="B67" s="29"/>
      <c r="C67" s="26" t="s">
        <v>126</v>
      </c>
      <c r="D67" s="26"/>
      <c r="E67" s="26" t="s">
        <v>68</v>
      </c>
      <c r="F67" s="26"/>
      <c r="G67" s="14">
        <v>21</v>
      </c>
      <c r="H67" s="24" t="str">
        <f t="shared" si="1"/>
        <v>Laura PAGANINI</v>
      </c>
      <c r="I67" s="25"/>
      <c r="J67" s="25"/>
      <c r="K67" s="25"/>
      <c r="L67" s="23"/>
      <c r="M67" s="22">
        <f>IF(C67=$M$45,VLOOKUP(E67,Key!$A$3:$C$25,3,FALSE)+'Match Sheet'!M66:N66,'Match Sheet'!M66:N66)</f>
        <v>6</v>
      </c>
      <c r="N67" s="23"/>
      <c r="O67" s="22">
        <f>IF(C67=$O$45,VLOOKUP(E67,Key!$A$3:$C$25,3,FALSE)+'Match Sheet'!O66,'Match Sheet'!O66)</f>
        <v>5</v>
      </c>
      <c r="P67" s="23"/>
    </row>
    <row r="68" spans="1:16" ht="16" thickBot="1" x14ac:dyDescent="0.4">
      <c r="A68" s="27">
        <v>2.4166666666666665</v>
      </c>
      <c r="B68" s="21"/>
      <c r="C68" s="26" t="s">
        <v>125</v>
      </c>
      <c r="D68" s="26"/>
      <c r="E68" s="26" t="s">
        <v>70</v>
      </c>
      <c r="F68" s="26"/>
      <c r="G68" s="14">
        <v>10</v>
      </c>
      <c r="H68" s="24" t="str">
        <f t="shared" si="1"/>
        <v>Blanca RUIZ</v>
      </c>
      <c r="I68" s="25"/>
      <c r="J68" s="25"/>
      <c r="K68" s="25"/>
      <c r="L68" s="23"/>
      <c r="M68" s="22">
        <f>IF(C68=$M$45,VLOOKUP(E68,Key!$A$3:$C$25,3,FALSE)+'Match Sheet'!M67:N67,'Match Sheet'!M67:N67)</f>
        <v>6</v>
      </c>
      <c r="N68" s="23"/>
      <c r="O68" s="22">
        <f>IF(C68=$O$45,VLOOKUP(E68,Key!$A$3:$C$25,3,FALSE)+'Match Sheet'!O67,'Match Sheet'!O67)</f>
        <v>5</v>
      </c>
      <c r="P68" s="23"/>
    </row>
    <row r="69" spans="1:16" ht="16" thickBot="1" x14ac:dyDescent="0.4">
      <c r="A69" s="27">
        <v>2.4166666666666665</v>
      </c>
      <c r="B69" s="21"/>
      <c r="C69" s="26" t="s">
        <v>125</v>
      </c>
      <c r="D69" s="26"/>
      <c r="E69" s="26" t="s">
        <v>68</v>
      </c>
      <c r="F69" s="26"/>
      <c r="G69" s="14">
        <v>22</v>
      </c>
      <c r="H69" s="24" t="str">
        <f t="shared" si="1"/>
        <v>Claudia CANO</v>
      </c>
      <c r="I69" s="25"/>
      <c r="J69" s="25"/>
      <c r="K69" s="25"/>
      <c r="L69" s="23"/>
      <c r="M69" s="22">
        <f>IF(C69=$M$45,VLOOKUP(E69,Key!$A$3:$C$25,3,FALSE)+'Match Sheet'!M68:N68,'Match Sheet'!M68:N68)</f>
        <v>6</v>
      </c>
      <c r="N69" s="23"/>
      <c r="O69" s="22">
        <f>IF(C69=$O$45,VLOOKUP(E69,Key!$A$3:$C$25,3,FALSE)+'Match Sheet'!O68,'Match Sheet'!O68)</f>
        <v>5</v>
      </c>
      <c r="P69" s="23"/>
    </row>
    <row r="70" spans="1:16" ht="16" thickBot="1" x14ac:dyDescent="0.4">
      <c r="A70" s="27">
        <v>2.6666666666666665</v>
      </c>
      <c r="B70" s="21"/>
      <c r="C70" s="26" t="s">
        <v>126</v>
      </c>
      <c r="D70" s="26"/>
      <c r="E70" s="26" t="s">
        <v>52</v>
      </c>
      <c r="F70" s="26"/>
      <c r="G70" s="14">
        <v>15</v>
      </c>
      <c r="H70" s="24" t="str">
        <f t="shared" si="1"/>
        <v>Francesca GRANZOTTO</v>
      </c>
      <c r="I70" s="25"/>
      <c r="J70" s="25"/>
      <c r="K70" s="25"/>
      <c r="L70" s="23"/>
      <c r="M70" s="22">
        <f>IF(C70=$M$45,VLOOKUP(E70,Key!$A$3:$C$25,3,FALSE)+'Match Sheet'!M69:N69,'Match Sheet'!M69:N69)</f>
        <v>6</v>
      </c>
      <c r="N70" s="23"/>
      <c r="O70" s="22">
        <f>IF(C70=$O$45,VLOOKUP(E70,Key!$A$3:$C$25,3,FALSE)+'Match Sheet'!O69,'Match Sheet'!O69)</f>
        <v>10</v>
      </c>
      <c r="P70" s="23"/>
    </row>
    <row r="71" spans="1:16" ht="16" thickBot="1" x14ac:dyDescent="0.4">
      <c r="A71" s="27">
        <v>2.6743055555555557</v>
      </c>
      <c r="B71" s="21"/>
      <c r="C71" s="26" t="s">
        <v>126</v>
      </c>
      <c r="D71" s="26"/>
      <c r="E71" s="26" t="s">
        <v>70</v>
      </c>
      <c r="F71" s="26"/>
      <c r="G71" s="14">
        <v>1</v>
      </c>
      <c r="H71" s="24" t="str">
        <f t="shared" si="1"/>
        <v>Giorgia CUOGHI</v>
      </c>
      <c r="I71" s="25"/>
      <c r="J71" s="25"/>
      <c r="K71" s="25"/>
      <c r="L71" s="23"/>
      <c r="M71" s="22">
        <f>IF(C71=$M$45,VLOOKUP(E71,Key!$A$3:$C$25,3,FALSE)+'Match Sheet'!M70:N70,'Match Sheet'!M70:N70)</f>
        <v>6</v>
      </c>
      <c r="N71" s="23"/>
      <c r="O71" s="22">
        <f>IF(C71=$O$45,VLOOKUP(E71,Key!$A$3:$C$25,3,FALSE)+'Match Sheet'!O70,'Match Sheet'!O70)</f>
        <v>10</v>
      </c>
      <c r="P71" s="23"/>
    </row>
    <row r="72" spans="1:16" ht="16" thickBot="1" x14ac:dyDescent="0.4">
      <c r="A72" s="27">
        <v>2.6743055555555557</v>
      </c>
      <c r="B72" s="21"/>
      <c r="C72" s="26" t="s">
        <v>126</v>
      </c>
      <c r="D72" s="26"/>
      <c r="E72" s="26" t="s">
        <v>68</v>
      </c>
      <c r="F72" s="26"/>
      <c r="G72" s="14">
        <v>17</v>
      </c>
      <c r="H72" s="30" t="str">
        <f t="shared" si="1"/>
        <v>Alice CASSAGHI</v>
      </c>
      <c r="I72" s="30"/>
      <c r="J72" s="30"/>
      <c r="K72" s="30"/>
      <c r="L72" s="31"/>
      <c r="M72" s="26">
        <f>IF(C72=$M$45,VLOOKUP(E72,Key!$A$3:$C$25,3,FALSE)+'Match Sheet'!M71:N71,'Match Sheet'!M71:N71)</f>
        <v>6</v>
      </c>
      <c r="N72" s="26"/>
      <c r="O72" s="26">
        <f>IF(C72=$O$45,VLOOKUP(E72,Key!$A$3:$C$25,3,FALSE)+'Match Sheet'!O71,'Match Sheet'!O71)</f>
        <v>10</v>
      </c>
      <c r="P72" s="26"/>
    </row>
    <row r="73" spans="1:16" ht="16" thickBot="1" x14ac:dyDescent="0.4">
      <c r="A73" s="27">
        <v>2.6743055555555557</v>
      </c>
      <c r="B73" s="21"/>
      <c r="C73" s="26" t="s">
        <v>126</v>
      </c>
      <c r="D73" s="26"/>
      <c r="E73" s="26" t="s">
        <v>70</v>
      </c>
      <c r="F73" s="26"/>
      <c r="G73" s="14">
        <v>3</v>
      </c>
      <c r="H73" s="30" t="str">
        <f t="shared" si="1"/>
        <v>Alessia PILANI</v>
      </c>
      <c r="I73" s="30"/>
      <c r="J73" s="30"/>
      <c r="K73" s="30"/>
      <c r="L73" s="31"/>
      <c r="M73" s="26">
        <f>IF(C73=$M$45,VLOOKUP(E73,Key!$A$3:$C$25,3,FALSE)+'Match Sheet'!M72:N72,'Match Sheet'!M72:N72)</f>
        <v>6</v>
      </c>
      <c r="N73" s="26"/>
      <c r="O73" s="26">
        <f>IF(C73=$O$45,VLOOKUP(E73,Key!$A$3:$C$25,3,FALSE)+'Match Sheet'!O72,'Match Sheet'!O72)</f>
        <v>10</v>
      </c>
      <c r="P73" s="26"/>
    </row>
    <row r="74" spans="1:16" ht="16" thickBot="1" x14ac:dyDescent="0.4">
      <c r="A74" s="27">
        <v>2.6743055555555557</v>
      </c>
      <c r="B74" s="21"/>
      <c r="C74" s="26" t="s">
        <v>126</v>
      </c>
      <c r="D74" s="26"/>
      <c r="E74" s="26" t="s">
        <v>68</v>
      </c>
      <c r="F74" s="26"/>
      <c r="G74" s="14">
        <v>18</v>
      </c>
      <c r="H74" s="30" t="str">
        <f t="shared" si="1"/>
        <v>Gaia DOSI</v>
      </c>
      <c r="I74" s="30"/>
      <c r="J74" s="30"/>
      <c r="K74" s="30"/>
      <c r="L74" s="31"/>
      <c r="M74" s="26">
        <f>IF(C74=$M$45,VLOOKUP(E74,Key!$A$3:$C$25,3,FALSE)+'Match Sheet'!M73:N73,'Match Sheet'!M73:N73)</f>
        <v>6</v>
      </c>
      <c r="N74" s="26"/>
      <c r="O74" s="26">
        <f>IF(C74=$O$45,VLOOKUP(E74,Key!$A$3:$C$25,3,FALSE)+'Match Sheet'!O73,'Match Sheet'!O73)</f>
        <v>10</v>
      </c>
      <c r="P74" s="26"/>
    </row>
    <row r="75" spans="1:16" ht="16" thickBot="1" x14ac:dyDescent="0.4">
      <c r="A75" s="28">
        <v>2.7222222222222219</v>
      </c>
      <c r="B75" s="29"/>
      <c r="C75" s="26" t="s">
        <v>126</v>
      </c>
      <c r="D75" s="26"/>
      <c r="E75" s="26" t="s">
        <v>54</v>
      </c>
      <c r="F75" s="26"/>
      <c r="G75" s="14">
        <v>7</v>
      </c>
      <c r="H75" s="30" t="str">
        <f t="shared" si="1"/>
        <v>Luna SACCHI</v>
      </c>
      <c r="I75" s="30"/>
      <c r="J75" s="30"/>
      <c r="K75" s="30"/>
      <c r="L75" s="31"/>
      <c r="M75" s="26">
        <f>IF(C75=$M$45,VLOOKUP(E75,Key!$A$3:$C$25,3,FALSE)+'Match Sheet'!M74:N74,'Match Sheet'!M74:N74)</f>
        <v>6</v>
      </c>
      <c r="N75" s="26"/>
      <c r="O75" s="26">
        <f>IF(C75=$O$45,VLOOKUP(E75,Key!$A$3:$C$25,3,FALSE)+'Match Sheet'!O74,'Match Sheet'!O74)</f>
        <v>12</v>
      </c>
      <c r="P75" s="26"/>
    </row>
    <row r="76" spans="1:16" ht="16" thickBot="1" x14ac:dyDescent="0.4">
      <c r="A76" s="27">
        <v>2.8874999999999997</v>
      </c>
      <c r="B76" s="21"/>
      <c r="C76" s="26" t="s">
        <v>126</v>
      </c>
      <c r="D76" s="26"/>
      <c r="E76" s="26" t="s">
        <v>70</v>
      </c>
      <c r="F76" s="26"/>
      <c r="G76" s="14">
        <v>2</v>
      </c>
      <c r="H76" s="30" t="str">
        <f t="shared" ref="H76:H77" si="2">IF(C76=$E$4,VLOOKUP(G76,$A$18:$H$41,2,FALSE),IF(C76=$M$4,VLOOKUP(G76,$I$18:$P$41,2,FALSE),"-"))</f>
        <v>Chaira CHELI</v>
      </c>
      <c r="I76" s="30"/>
      <c r="J76" s="30"/>
      <c r="K76" s="30"/>
      <c r="L76" s="31"/>
      <c r="M76" s="26">
        <f>IF(C76=$M$45,VLOOKUP(E76,Key!$A$3:$C$25,3,FALSE)+'Match Sheet'!M75:N75,'Match Sheet'!M75:N75)</f>
        <v>6</v>
      </c>
      <c r="N76" s="26"/>
      <c r="O76" s="26">
        <f>IF(C76=$O$45,VLOOKUP(E76,Key!$A$3:$C$25,3,FALSE)+'Match Sheet'!O75,'Match Sheet'!O75)</f>
        <v>12</v>
      </c>
      <c r="P76" s="26"/>
    </row>
    <row r="77" spans="1:16" ht="16" thickBot="1" x14ac:dyDescent="0.4">
      <c r="A77" s="27">
        <v>2.8874999999999997</v>
      </c>
      <c r="B77" s="21"/>
      <c r="C77" s="26" t="s">
        <v>126</v>
      </c>
      <c r="D77" s="26"/>
      <c r="E77" s="26" t="s">
        <v>68</v>
      </c>
      <c r="F77" s="26"/>
      <c r="G77" s="14">
        <v>16</v>
      </c>
      <c r="H77" s="30" t="str">
        <f t="shared" si="2"/>
        <v>Desiree SPINELLI</v>
      </c>
      <c r="I77" s="30"/>
      <c r="J77" s="30"/>
      <c r="K77" s="30"/>
      <c r="L77" s="31"/>
      <c r="M77" s="26">
        <f>IF(C77=$M$45,VLOOKUP(E77,Key!$A$3:$C$25,3,FALSE)+'Match Sheet'!M76:N76,'Match Sheet'!M76:N76)</f>
        <v>6</v>
      </c>
      <c r="N77" s="26"/>
      <c r="O77" s="26">
        <f>IF(C77=$O$45,VLOOKUP(E77,Key!$A$3:$C$25,3,FALSE)+'Match Sheet'!O76,'Match Sheet'!O76)</f>
        <v>12</v>
      </c>
      <c r="P77" s="26"/>
    </row>
    <row r="78" spans="1:16" ht="16" thickBot="1" x14ac:dyDescent="0.4">
      <c r="A78" s="32">
        <v>2.9861111111111112</v>
      </c>
      <c r="B78" s="33"/>
      <c r="C78" s="26" t="s">
        <v>125</v>
      </c>
      <c r="D78" s="26"/>
      <c r="E78" s="26" t="s">
        <v>70</v>
      </c>
      <c r="F78" s="26"/>
      <c r="G78" s="14">
        <v>1</v>
      </c>
      <c r="H78" s="30" t="str">
        <f t="shared" si="1"/>
        <v>Laure TABAROT</v>
      </c>
      <c r="I78" s="30"/>
      <c r="J78" s="30"/>
      <c r="K78" s="30"/>
      <c r="L78" s="31"/>
      <c r="M78" s="26">
        <f>IF(C78=$M$45,VLOOKUP(E78,Key!$A$3:$C$25,3,FALSE)+'Match Sheet'!M75:N75,'Match Sheet'!M75:N75)</f>
        <v>6</v>
      </c>
      <c r="N78" s="26"/>
      <c r="O78" s="26">
        <f>IF(C78=$O$45,VLOOKUP(E78,Key!$A$3:$C$25,3,FALSE)+'Match Sheet'!O75,'Match Sheet'!O75)</f>
        <v>12</v>
      </c>
      <c r="P78" s="26"/>
    </row>
    <row r="79" spans="1:16" ht="16" thickBot="1" x14ac:dyDescent="0.4">
      <c r="A79" s="32">
        <v>2.9861111111111112</v>
      </c>
      <c r="B79" s="33"/>
      <c r="C79" s="26" t="s">
        <v>125</v>
      </c>
      <c r="D79" s="26"/>
      <c r="E79" s="26" t="s">
        <v>68</v>
      </c>
      <c r="F79" s="26"/>
      <c r="G79" s="14">
        <v>17</v>
      </c>
      <c r="H79" s="30" t="str">
        <f t="shared" si="1"/>
        <v>Sofia AYUSO</v>
      </c>
      <c r="I79" s="30"/>
      <c r="J79" s="30"/>
      <c r="K79" s="30"/>
      <c r="L79" s="31"/>
      <c r="M79" s="26">
        <f>IF(C79=$M$45,VLOOKUP(E79,Key!$A$3:$C$25,3,FALSE)+'Match Sheet'!M78:N78,'Match Sheet'!M78:N78)</f>
        <v>6</v>
      </c>
      <c r="N79" s="26"/>
      <c r="O79" s="26">
        <f>IF(C79=$O$45,VLOOKUP(E79,Key!$A$3:$C$25,3,FALSE)+'Match Sheet'!O78,'Match Sheet'!O78)</f>
        <v>12</v>
      </c>
      <c r="P79" s="26"/>
    </row>
    <row r="80" spans="1:16" ht="16" thickBot="1" x14ac:dyDescent="0.4">
      <c r="A80" s="32">
        <v>2.9861111111111112</v>
      </c>
      <c r="B80" s="33"/>
      <c r="C80" s="26" t="s">
        <v>125</v>
      </c>
      <c r="D80" s="26"/>
      <c r="E80" s="26" t="s">
        <v>70</v>
      </c>
      <c r="F80" s="26"/>
      <c r="G80" s="14">
        <v>14</v>
      </c>
      <c r="H80" s="30" t="str">
        <f t="shared" si="1"/>
        <v>Denisse GORTAZAR</v>
      </c>
      <c r="I80" s="30"/>
      <c r="J80" s="30"/>
      <c r="K80" s="30"/>
      <c r="L80" s="31"/>
      <c r="M80" s="26">
        <f>IF(C80=$M$45,VLOOKUP(E80,Key!$A$3:$C$25,3,FALSE)+'Match Sheet'!M79:N79,'Match Sheet'!M79:N79)</f>
        <v>6</v>
      </c>
      <c r="N80" s="26"/>
      <c r="O80" s="26">
        <f>IF(C80=$O$45,VLOOKUP(E80,Key!$A$3:$C$25,3,FALSE)+'Match Sheet'!O79,'Match Sheet'!O79)</f>
        <v>12</v>
      </c>
      <c r="P80" s="26"/>
    </row>
    <row r="81" spans="1:16" ht="16" thickBot="1" x14ac:dyDescent="0.4">
      <c r="A81" s="32">
        <v>2.9861111111111112</v>
      </c>
      <c r="B81" s="33"/>
      <c r="C81" s="26" t="s">
        <v>125</v>
      </c>
      <c r="D81" s="26"/>
      <c r="E81" s="26" t="s">
        <v>68</v>
      </c>
      <c r="F81" s="26"/>
      <c r="G81" s="14">
        <v>23</v>
      </c>
      <c r="H81" s="30" t="str">
        <f t="shared" si="1"/>
        <v>Kiara EXPOSITO</v>
      </c>
      <c r="I81" s="30"/>
      <c r="J81" s="30"/>
      <c r="K81" s="30"/>
      <c r="L81" s="31"/>
      <c r="M81" s="26">
        <f>IF(C81=$M$45,VLOOKUP(E81,Key!$A$3:$C$25,3,FALSE)+'Match Sheet'!M80:N80,'Match Sheet'!M80:N80)</f>
        <v>6</v>
      </c>
      <c r="N81" s="26"/>
      <c r="O81" s="26">
        <f>IF(C81=$O$45,VLOOKUP(E81,Key!$A$3:$C$25,3,FALSE)+'Match Sheet'!O80,'Match Sheet'!O80)</f>
        <v>12</v>
      </c>
      <c r="P81" s="26"/>
    </row>
    <row r="82" spans="1:16" ht="16" thickBot="1" x14ac:dyDescent="0.4">
      <c r="A82" s="32">
        <v>2.9861111111111112</v>
      </c>
      <c r="B82" s="33"/>
      <c r="C82" s="26" t="s">
        <v>125</v>
      </c>
      <c r="D82" s="26"/>
      <c r="E82" s="26" t="s">
        <v>70</v>
      </c>
      <c r="F82" s="26"/>
      <c r="G82" s="14">
        <v>8</v>
      </c>
      <c r="H82" s="30" t="str">
        <f t="shared" si="1"/>
        <v>Victoria ROSELL</v>
      </c>
      <c r="I82" s="30"/>
      <c r="J82" s="30"/>
      <c r="K82" s="30"/>
      <c r="L82" s="31"/>
      <c r="M82" s="26">
        <f>IF(C82=$M$45,VLOOKUP(E82,Key!$A$3:$C$25,3,FALSE)+'Match Sheet'!M81:N81,'Match Sheet'!M81:N81)</f>
        <v>6</v>
      </c>
      <c r="N82" s="26"/>
      <c r="O82" s="26">
        <f>IF(C82=$O$45,VLOOKUP(E82,Key!$A$3:$C$25,3,FALSE)+'Match Sheet'!O81,'Match Sheet'!O81)</f>
        <v>12</v>
      </c>
      <c r="P82" s="26"/>
    </row>
    <row r="83" spans="1:16" ht="16" thickBot="1" x14ac:dyDescent="0.4">
      <c r="A83" s="32">
        <v>2.9861111111111112</v>
      </c>
      <c r="B83" s="33"/>
      <c r="C83" s="26" t="s">
        <v>125</v>
      </c>
      <c r="D83" s="26"/>
      <c r="E83" s="26" t="s">
        <v>68</v>
      </c>
      <c r="F83" s="26"/>
      <c r="G83" s="14">
        <v>20</v>
      </c>
      <c r="H83" s="30" t="str">
        <f t="shared" si="1"/>
        <v>Alicia GUIO</v>
      </c>
      <c r="I83" s="30"/>
      <c r="J83" s="30"/>
      <c r="K83" s="30"/>
      <c r="L83" s="31"/>
      <c r="M83" s="26">
        <f>IF(C83=$M$45,VLOOKUP(E83,Key!$A$3:$C$25,3,FALSE)+'Match Sheet'!M82:N82,'Match Sheet'!M82:N82)</f>
        <v>6</v>
      </c>
      <c r="N83" s="26"/>
      <c r="O83" s="26">
        <f>IF(C83=$O$45,VLOOKUP(E83,Key!$A$3:$C$25,3,FALSE)+'Match Sheet'!O82,'Match Sheet'!O82)</f>
        <v>12</v>
      </c>
      <c r="P83" s="26"/>
    </row>
    <row r="84" spans="1:16" ht="16" thickBot="1" x14ac:dyDescent="0.4">
      <c r="A84" s="28">
        <v>3.0527777777777776</v>
      </c>
      <c r="B84" s="29"/>
      <c r="C84" s="26" t="s">
        <v>126</v>
      </c>
      <c r="D84" s="26"/>
      <c r="E84" s="26" t="s">
        <v>70</v>
      </c>
      <c r="F84" s="26"/>
      <c r="G84" s="14">
        <v>7</v>
      </c>
      <c r="H84" s="30" t="str">
        <f t="shared" si="1"/>
        <v>Luna SACCHI</v>
      </c>
      <c r="I84" s="30"/>
      <c r="J84" s="30"/>
      <c r="K84" s="30"/>
      <c r="L84" s="31"/>
      <c r="M84" s="26">
        <f>IF(C84=$M$45,VLOOKUP(E84,Key!$A$3:$C$25,3,FALSE)+'Match Sheet'!M83:N83,'Match Sheet'!M83:N83)</f>
        <v>6</v>
      </c>
      <c r="N84" s="26"/>
      <c r="O84" s="26">
        <f>IF(C84=$O$45,VLOOKUP(E84,Key!$A$3:$C$25,3,FALSE)+'Match Sheet'!O83,'Match Sheet'!O83)</f>
        <v>12</v>
      </c>
      <c r="P84" s="26"/>
    </row>
    <row r="85" spans="1:16" ht="16" thickBot="1" x14ac:dyDescent="0.4">
      <c r="A85" s="28">
        <v>3.0527777777777776</v>
      </c>
      <c r="B85" s="29"/>
      <c r="C85" s="26" t="s">
        <v>126</v>
      </c>
      <c r="D85" s="26"/>
      <c r="E85" s="26" t="s">
        <v>68</v>
      </c>
      <c r="F85" s="26"/>
      <c r="G85" s="14">
        <v>20</v>
      </c>
      <c r="H85" s="30" t="str">
        <f t="shared" si="1"/>
        <v>Francesca ANDREOLI</v>
      </c>
      <c r="I85" s="30"/>
      <c r="J85" s="30"/>
      <c r="K85" s="30"/>
      <c r="L85" s="31"/>
      <c r="M85" s="26">
        <f>IF(C85=$M$45,VLOOKUP(E85,Key!$A$3:$C$25,3,FALSE)+'Match Sheet'!M84:N84,'Match Sheet'!M84:N84)</f>
        <v>6</v>
      </c>
      <c r="N85" s="26"/>
      <c r="O85" s="26">
        <f>IF(C85=$O$45,VLOOKUP(E85,Key!$A$3:$C$25,3,FALSE)+'Match Sheet'!O84,'Match Sheet'!O84)</f>
        <v>12</v>
      </c>
      <c r="P85" s="26"/>
    </row>
    <row r="86" spans="1:16" ht="16" thickBot="1" x14ac:dyDescent="0.4">
      <c r="A86" s="28">
        <v>3.2222222222222219</v>
      </c>
      <c r="B86" s="29"/>
      <c r="C86" s="26" t="s">
        <v>126</v>
      </c>
      <c r="D86" s="26"/>
      <c r="E86" s="26" t="s">
        <v>52</v>
      </c>
      <c r="F86" s="26"/>
      <c r="G86" s="14">
        <v>10</v>
      </c>
      <c r="H86" s="30" t="str">
        <f t="shared" si="1"/>
        <v>Alessia GRONDA</v>
      </c>
      <c r="I86" s="30"/>
      <c r="J86" s="30"/>
      <c r="K86" s="30"/>
      <c r="L86" s="31"/>
      <c r="M86" s="26">
        <f>IF(C86=$M$45,VLOOKUP(E86,Key!$A$3:$C$25,3,FALSE)+'Match Sheet'!M85:N85,'Match Sheet'!M85:N85)</f>
        <v>6</v>
      </c>
      <c r="N86" s="26"/>
      <c r="O86" s="26">
        <f>IF(C86=$O$45,VLOOKUP(E86,Key!$A$3:$C$25,3,FALSE)+'Match Sheet'!O85,'Match Sheet'!O85)</f>
        <v>17</v>
      </c>
      <c r="P86" s="26"/>
    </row>
    <row r="87" spans="1:16" ht="16" thickBot="1" x14ac:dyDescent="0.4">
      <c r="A87" s="28">
        <v>3.2597222222222224</v>
      </c>
      <c r="B87" s="29"/>
      <c r="C87" s="26" t="s">
        <v>126</v>
      </c>
      <c r="D87" s="26"/>
      <c r="E87" s="26" t="s">
        <v>54</v>
      </c>
      <c r="F87" s="26"/>
      <c r="G87" s="14">
        <v>22</v>
      </c>
      <c r="H87" s="30" t="str">
        <f t="shared" si="1"/>
        <v>Sara MANNINI</v>
      </c>
      <c r="I87" s="30"/>
      <c r="J87" s="30"/>
      <c r="K87" s="30"/>
      <c r="L87" s="31"/>
      <c r="M87" s="26">
        <f>IF(C87=$M$45,VLOOKUP(E87,Key!$A$3:$C$25,3,FALSE)+'Match Sheet'!M86:N86,'Match Sheet'!M86:N86)</f>
        <v>6</v>
      </c>
      <c r="N87" s="26"/>
      <c r="O87" s="26">
        <f>IF(C87=$O$45,VLOOKUP(E87,Key!$A$3:$C$25,3,FALSE)+'Match Sheet'!O86,'Match Sheet'!O86)</f>
        <v>19</v>
      </c>
      <c r="P87" s="26"/>
    </row>
    <row r="88" spans="1:16" ht="16" thickBot="1" x14ac:dyDescent="0.4">
      <c r="A88" s="28">
        <v>3.2708333333333335</v>
      </c>
      <c r="B88" s="29"/>
      <c r="C88" s="26" t="s">
        <v>126</v>
      </c>
      <c r="D88" s="26"/>
      <c r="E88" s="26" t="s">
        <v>70</v>
      </c>
      <c r="F88" s="26"/>
      <c r="G88" s="14">
        <v>11</v>
      </c>
      <c r="H88" s="30" t="str">
        <f t="shared" ref="H88:H93" si="3">IF(C88=$E$4,VLOOKUP(G88,$A$18:$H$41,2,FALSE),IF(C88=$M$4,VLOOKUP(G88,$I$18:$P$41,2,FALSE),"-"))</f>
        <v>Arianna TOESCHI</v>
      </c>
      <c r="I88" s="30"/>
      <c r="J88" s="30"/>
      <c r="K88" s="30"/>
      <c r="L88" s="31"/>
      <c r="M88" s="26">
        <f>IF(C88=$M$45,VLOOKUP(E88,Key!$A$3:$C$25,3,FALSE)+'Match Sheet'!M87:N87,'Match Sheet'!M87:N87)</f>
        <v>6</v>
      </c>
      <c r="N88" s="26"/>
      <c r="O88" s="26">
        <f>IF(C88=$O$45,VLOOKUP(E88,Key!$A$3:$C$25,3,FALSE)+'Match Sheet'!O87,'Match Sheet'!O87)</f>
        <v>19</v>
      </c>
      <c r="P88" s="26"/>
    </row>
    <row r="89" spans="1:16" ht="16" thickBot="1" x14ac:dyDescent="0.4">
      <c r="A89" s="28">
        <v>3.2708333333333335</v>
      </c>
      <c r="B89" s="29"/>
      <c r="C89" s="26" t="s">
        <v>126</v>
      </c>
      <c r="D89" s="26"/>
      <c r="E89" s="26" t="s">
        <v>68</v>
      </c>
      <c r="F89" s="26"/>
      <c r="G89" s="14">
        <v>23</v>
      </c>
      <c r="H89" s="30" t="str">
        <f t="shared" si="3"/>
        <v>Mihaela PIRPILIU</v>
      </c>
      <c r="I89" s="30"/>
      <c r="J89" s="30"/>
      <c r="K89" s="30"/>
      <c r="L89" s="31"/>
      <c r="M89" s="26">
        <f>IF(C89=$M$45,VLOOKUP(E89,Key!$A$3:$C$25,3,FALSE)+'Match Sheet'!M88:N88,'Match Sheet'!M88:N88)</f>
        <v>6</v>
      </c>
      <c r="N89" s="26"/>
      <c r="O89" s="26">
        <f>IF(C89=$O$45,VLOOKUP(E89,Key!$A$3:$C$25,3,FALSE)+'Match Sheet'!O88,'Match Sheet'!O88)</f>
        <v>19</v>
      </c>
      <c r="P89" s="26"/>
    </row>
    <row r="90" spans="1:16" ht="16" thickBot="1" x14ac:dyDescent="0.4">
      <c r="A90" s="28">
        <v>3.2708333333333335</v>
      </c>
      <c r="B90" s="29"/>
      <c r="C90" s="26" t="s">
        <v>126</v>
      </c>
      <c r="D90" s="26"/>
      <c r="E90" s="26" t="s">
        <v>70</v>
      </c>
      <c r="F90" s="26"/>
      <c r="G90" s="14">
        <v>8</v>
      </c>
      <c r="H90" s="30" t="str">
        <f t="shared" si="3"/>
        <v>Giulia CAVINA</v>
      </c>
      <c r="I90" s="30"/>
      <c r="J90" s="30"/>
      <c r="K90" s="30"/>
      <c r="L90" s="31"/>
      <c r="M90" s="26">
        <f>IF(C90=$M$45,VLOOKUP(E90,Key!$A$3:$C$25,3,FALSE)+'Match Sheet'!M89:N89,'Match Sheet'!M89:N89)</f>
        <v>6</v>
      </c>
      <c r="N90" s="26"/>
      <c r="O90" s="26">
        <f>IF(C90=$O$45,VLOOKUP(E90,Key!$A$3:$C$25,3,FALSE)+'Match Sheet'!O89,'Match Sheet'!O89)</f>
        <v>19</v>
      </c>
      <c r="P90" s="26"/>
    </row>
    <row r="91" spans="1:16" ht="16" thickBot="1" x14ac:dyDescent="0.4">
      <c r="A91" s="28">
        <v>3.2708333333333335</v>
      </c>
      <c r="B91" s="29"/>
      <c r="C91" s="26" t="s">
        <v>126</v>
      </c>
      <c r="D91" s="26"/>
      <c r="E91" s="26" t="s">
        <v>68</v>
      </c>
      <c r="F91" s="26"/>
      <c r="G91" s="14">
        <v>19</v>
      </c>
      <c r="H91" s="30" t="str">
        <f t="shared" si="3"/>
        <v>Melania GALLEANI</v>
      </c>
      <c r="I91" s="30"/>
      <c r="J91" s="30"/>
      <c r="K91" s="30"/>
      <c r="L91" s="31"/>
      <c r="M91" s="26">
        <f>IF(C91=$M$45,VLOOKUP(E91,Key!$A$3:$C$25,3,FALSE)+'Match Sheet'!M90:N90,'Match Sheet'!M90:N90)</f>
        <v>6</v>
      </c>
      <c r="N91" s="26"/>
      <c r="O91" s="26">
        <f>IF(C91=$O$45,VLOOKUP(E91,Key!$A$3:$C$25,3,FALSE)+'Match Sheet'!O90,'Match Sheet'!O90)</f>
        <v>19</v>
      </c>
      <c r="P91" s="26"/>
    </row>
    <row r="92" spans="1:16" ht="16" thickBot="1" x14ac:dyDescent="0.4">
      <c r="A92" s="28">
        <v>3.3611111111111112</v>
      </c>
      <c r="B92" s="29"/>
      <c r="C92" s="26" t="s">
        <v>125</v>
      </c>
      <c r="D92" s="26"/>
      <c r="E92" s="26" t="s">
        <v>52</v>
      </c>
      <c r="F92" s="26"/>
      <c r="G92" s="14">
        <v>23</v>
      </c>
      <c r="H92" s="30" t="str">
        <f t="shared" si="3"/>
        <v>Kiara EXPOSITO</v>
      </c>
      <c r="I92" s="30"/>
      <c r="J92" s="30"/>
      <c r="K92" s="30"/>
      <c r="L92" s="31"/>
      <c r="M92" s="26">
        <f>IF(C92=$M$45,VLOOKUP(E92,Key!$A$3:$C$25,3,FALSE)+'Match Sheet'!M91:N91,'Match Sheet'!M91:N91)</f>
        <v>11</v>
      </c>
      <c r="N92" s="26"/>
      <c r="O92" s="26">
        <f>IF(C92=$O$45,VLOOKUP(E92,Key!$A$3:$C$25,3,FALSE)+'Match Sheet'!O91,'Match Sheet'!O91)</f>
        <v>19</v>
      </c>
      <c r="P92" s="26"/>
    </row>
    <row r="93" spans="1:16" ht="16" thickBot="1" x14ac:dyDescent="0.4">
      <c r="A93" s="28">
        <v>3.3819444444444446</v>
      </c>
      <c r="B93" s="29"/>
      <c r="C93" s="26" t="s">
        <v>125</v>
      </c>
      <c r="D93" s="26"/>
      <c r="E93" s="26" t="s">
        <v>54</v>
      </c>
      <c r="F93" s="26"/>
      <c r="G93" s="14">
        <v>15</v>
      </c>
      <c r="H93" s="30" t="str">
        <f t="shared" si="3"/>
        <v>Elisa ALVAREZ</v>
      </c>
      <c r="I93" s="30"/>
      <c r="J93" s="30"/>
      <c r="K93" s="30"/>
      <c r="L93" s="31"/>
      <c r="M93" s="26">
        <f>IF(C93=$M$45,VLOOKUP(E93,Key!$A$3:$C$25,3,FALSE)+'Match Sheet'!M92:N92,'Match Sheet'!M92:N92)</f>
        <v>13</v>
      </c>
      <c r="N93" s="26"/>
      <c r="O93" s="26">
        <f>IF(C93=$O$45,VLOOKUP(E93,Key!$A$3:$C$25,3,FALSE)+'Match Sheet'!O92,'Match Sheet'!O92)</f>
        <v>19</v>
      </c>
      <c r="P93" s="26"/>
    </row>
    <row r="94" spans="1:16" ht="19" customHeight="1" thickBot="1" x14ac:dyDescent="0.4">
      <c r="A94" s="82"/>
      <c r="B94" s="82"/>
      <c r="C94" s="82"/>
      <c r="D94" s="82"/>
      <c r="E94" s="83"/>
      <c r="F94" s="83"/>
      <c r="G94" s="83" t="s">
        <v>22</v>
      </c>
      <c r="H94" s="83"/>
      <c r="I94" s="83"/>
      <c r="J94" s="83"/>
      <c r="K94" s="83"/>
      <c r="L94" s="83"/>
      <c r="M94" s="83">
        <f>M93</f>
        <v>13</v>
      </c>
      <c r="N94" s="83"/>
      <c r="O94" s="84">
        <f>O93</f>
        <v>19</v>
      </c>
      <c r="P94" s="85"/>
    </row>
  </sheetData>
  <mergeCells count="397">
    <mergeCell ref="A57:B57"/>
    <mergeCell ref="C57:D57"/>
    <mergeCell ref="E57:F57"/>
    <mergeCell ref="A76:B76"/>
    <mergeCell ref="C76:D76"/>
    <mergeCell ref="E76:F76"/>
    <mergeCell ref="H76:L76"/>
    <mergeCell ref="A77:B77"/>
    <mergeCell ref="C77:D77"/>
    <mergeCell ref="E77:F77"/>
    <mergeCell ref="H77:L77"/>
    <mergeCell ref="A54:B54"/>
    <mergeCell ref="C54:D54"/>
    <mergeCell ref="E54:F54"/>
    <mergeCell ref="H54:L54"/>
    <mergeCell ref="M54:N54"/>
    <mergeCell ref="O54:P54"/>
    <mergeCell ref="A53:B53"/>
    <mergeCell ref="C53:D53"/>
    <mergeCell ref="A92:B92"/>
    <mergeCell ref="C92:D92"/>
    <mergeCell ref="E92:F92"/>
    <mergeCell ref="H92:L92"/>
    <mergeCell ref="M92:N92"/>
    <mergeCell ref="O92:P92"/>
    <mergeCell ref="A55:B55"/>
    <mergeCell ref="C55:D55"/>
    <mergeCell ref="E55:F55"/>
    <mergeCell ref="H55:L55"/>
    <mergeCell ref="M55:N55"/>
    <mergeCell ref="O55:P55"/>
    <mergeCell ref="E94:F94"/>
    <mergeCell ref="E67:F67"/>
    <mergeCell ref="E68:F68"/>
    <mergeCell ref="E69:F69"/>
    <mergeCell ref="E70:F70"/>
    <mergeCell ref="E84:F84"/>
    <mergeCell ref="E91:F91"/>
    <mergeCell ref="E88:F88"/>
    <mergeCell ref="E93:F93"/>
    <mergeCell ref="M57:N57"/>
    <mergeCell ref="O57:P57"/>
    <mergeCell ref="M44:P44"/>
    <mergeCell ref="A45:B45"/>
    <mergeCell ref="C45:D45"/>
    <mergeCell ref="E45:F45"/>
    <mergeCell ref="G45:L45"/>
    <mergeCell ref="M45:N45"/>
    <mergeCell ref="O45:P45"/>
    <mergeCell ref="A44:F44"/>
    <mergeCell ref="G44:L44"/>
    <mergeCell ref="M46:N46"/>
    <mergeCell ref="O46:P46"/>
    <mergeCell ref="A47:B47"/>
    <mergeCell ref="C47:D47"/>
    <mergeCell ref="E47:F47"/>
    <mergeCell ref="H47:L47"/>
    <mergeCell ref="M47:N47"/>
    <mergeCell ref="O47:P47"/>
    <mergeCell ref="A46:B46"/>
    <mergeCell ref="C46:D46"/>
    <mergeCell ref="E46:F46"/>
    <mergeCell ref="H46:L46"/>
    <mergeCell ref="A48:B48"/>
    <mergeCell ref="C48:D48"/>
    <mergeCell ref="E48:F48"/>
    <mergeCell ref="H48:L48"/>
    <mergeCell ref="M48:N48"/>
    <mergeCell ref="O48:P48"/>
    <mergeCell ref="O52:P52"/>
    <mergeCell ref="A51:B51"/>
    <mergeCell ref="O50:P50"/>
    <mergeCell ref="O49:P49"/>
    <mergeCell ref="A49:B49"/>
    <mergeCell ref="C49:D49"/>
    <mergeCell ref="E49:F49"/>
    <mergeCell ref="H49:L49"/>
    <mergeCell ref="M49:N49"/>
    <mergeCell ref="A50:B50"/>
    <mergeCell ref="C50:D50"/>
    <mergeCell ref="E50:F50"/>
    <mergeCell ref="H50:L50"/>
    <mergeCell ref="M50:N50"/>
    <mergeCell ref="C51:D51"/>
    <mergeCell ref="E51:F51"/>
    <mergeCell ref="E52:F52"/>
    <mergeCell ref="C52:D52"/>
    <mergeCell ref="E53:F53"/>
    <mergeCell ref="M53:N53"/>
    <mergeCell ref="G53:L53"/>
    <mergeCell ref="M51:N51"/>
    <mergeCell ref="O51:P51"/>
    <mergeCell ref="A52:B52"/>
    <mergeCell ref="M52:N52"/>
    <mergeCell ref="A58:B58"/>
    <mergeCell ref="C58:D58"/>
    <mergeCell ref="E58:F58"/>
    <mergeCell ref="H58:L58"/>
    <mergeCell ref="M58:N58"/>
    <mergeCell ref="O58:P58"/>
    <mergeCell ref="A56:B56"/>
    <mergeCell ref="C56:D56"/>
    <mergeCell ref="E56:F56"/>
    <mergeCell ref="H56:L56"/>
    <mergeCell ref="M56:N56"/>
    <mergeCell ref="O56:P56"/>
    <mergeCell ref="H57:L57"/>
    <mergeCell ref="A59:B59"/>
    <mergeCell ref="C59:D59"/>
    <mergeCell ref="H59:L59"/>
    <mergeCell ref="M59:N59"/>
    <mergeCell ref="O59:P59"/>
    <mergeCell ref="A60:B60"/>
    <mergeCell ref="C60:D60"/>
    <mergeCell ref="H60:L60"/>
    <mergeCell ref="M60:N60"/>
    <mergeCell ref="O60:P60"/>
    <mergeCell ref="E59:F59"/>
    <mergeCell ref="E60:F60"/>
    <mergeCell ref="A61:B61"/>
    <mergeCell ref="C61:D61"/>
    <mergeCell ref="H61:L61"/>
    <mergeCell ref="M61:N61"/>
    <mergeCell ref="O61:P61"/>
    <mergeCell ref="A62:B62"/>
    <mergeCell ref="C62:D62"/>
    <mergeCell ref="H62:L62"/>
    <mergeCell ref="M62:N62"/>
    <mergeCell ref="O62:P62"/>
    <mergeCell ref="E61:F61"/>
    <mergeCell ref="E62:F62"/>
    <mergeCell ref="A63:B63"/>
    <mergeCell ref="C63:D63"/>
    <mergeCell ref="H63:L63"/>
    <mergeCell ref="M63:N63"/>
    <mergeCell ref="O63:P63"/>
    <mergeCell ref="A64:B64"/>
    <mergeCell ref="C64:D64"/>
    <mergeCell ref="H64:L64"/>
    <mergeCell ref="M64:N64"/>
    <mergeCell ref="O64:P64"/>
    <mergeCell ref="E63:F63"/>
    <mergeCell ref="E64:F64"/>
    <mergeCell ref="A65:B65"/>
    <mergeCell ref="C65:D65"/>
    <mergeCell ref="H65:L65"/>
    <mergeCell ref="M65:N65"/>
    <mergeCell ref="O65:P65"/>
    <mergeCell ref="A66:B66"/>
    <mergeCell ref="C66:D66"/>
    <mergeCell ref="H66:L66"/>
    <mergeCell ref="M66:N66"/>
    <mergeCell ref="O66:P66"/>
    <mergeCell ref="E65:F65"/>
    <mergeCell ref="E66:F66"/>
    <mergeCell ref="O69:P69"/>
    <mergeCell ref="A70:B70"/>
    <mergeCell ref="C70:D70"/>
    <mergeCell ref="H70:L70"/>
    <mergeCell ref="M70:N70"/>
    <mergeCell ref="O70:P70"/>
    <mergeCell ref="A67:B67"/>
    <mergeCell ref="C67:D67"/>
    <mergeCell ref="H67:L67"/>
    <mergeCell ref="M67:N67"/>
    <mergeCell ref="O67:P67"/>
    <mergeCell ref="A68:B68"/>
    <mergeCell ref="C68:D68"/>
    <mergeCell ref="H68:L68"/>
    <mergeCell ref="M68:N68"/>
    <mergeCell ref="O68:P68"/>
    <mergeCell ref="A86:B86"/>
    <mergeCell ref="C86:D86"/>
    <mergeCell ref="E86:F86"/>
    <mergeCell ref="H86:L86"/>
    <mergeCell ref="M86:N86"/>
    <mergeCell ref="O86:P86"/>
    <mergeCell ref="A87:B87"/>
    <mergeCell ref="C87:D87"/>
    <mergeCell ref="E87:F87"/>
    <mergeCell ref="H87:L87"/>
    <mergeCell ref="M87:N87"/>
    <mergeCell ref="O87:P87"/>
    <mergeCell ref="A1:P1"/>
    <mergeCell ref="A94:B94"/>
    <mergeCell ref="C94:D94"/>
    <mergeCell ref="G94:L94"/>
    <mergeCell ref="M94:N94"/>
    <mergeCell ref="O53:P53"/>
    <mergeCell ref="O94:P94"/>
    <mergeCell ref="A10:D10"/>
    <mergeCell ref="A11:D11"/>
    <mergeCell ref="A5:D5"/>
    <mergeCell ref="M13:P13"/>
    <mergeCell ref="M11:P11"/>
    <mergeCell ref="M10:P10"/>
    <mergeCell ref="A3:D3"/>
    <mergeCell ref="A4:D4"/>
    <mergeCell ref="E12:F12"/>
    <mergeCell ref="M12:N12"/>
    <mergeCell ref="O12:P12"/>
    <mergeCell ref="I6:L6"/>
    <mergeCell ref="E7:P7"/>
    <mergeCell ref="E4:H4"/>
    <mergeCell ref="E5:H5"/>
    <mergeCell ref="E6:H6"/>
    <mergeCell ref="E8:H8"/>
    <mergeCell ref="A6:D6"/>
    <mergeCell ref="A7:D7"/>
    <mergeCell ref="A8:D8"/>
    <mergeCell ref="A9:D9"/>
    <mergeCell ref="M3:O3"/>
    <mergeCell ref="A16:H16"/>
    <mergeCell ref="I16:P16"/>
    <mergeCell ref="E3:L3"/>
    <mergeCell ref="M4:P4"/>
    <mergeCell ref="M5:P5"/>
    <mergeCell ref="M6:P6"/>
    <mergeCell ref="M8:P8"/>
    <mergeCell ref="M9:P9"/>
    <mergeCell ref="I8:L8"/>
    <mergeCell ref="I9:L9"/>
    <mergeCell ref="I10:L10"/>
    <mergeCell ref="I11:L11"/>
    <mergeCell ref="I13:L13"/>
    <mergeCell ref="I12:L12"/>
    <mergeCell ref="E9:H9"/>
    <mergeCell ref="E10:H10"/>
    <mergeCell ref="E11:H11"/>
    <mergeCell ref="G12:H12"/>
    <mergeCell ref="E13:H13"/>
    <mergeCell ref="A12:D12"/>
    <mergeCell ref="A13:D13"/>
    <mergeCell ref="I4:L4"/>
    <mergeCell ref="I5:L5"/>
    <mergeCell ref="B17:H17"/>
    <mergeCell ref="B18:H18"/>
    <mergeCell ref="J17:P17"/>
    <mergeCell ref="J18:P18"/>
    <mergeCell ref="B19:H19"/>
    <mergeCell ref="B20:H20"/>
    <mergeCell ref="B21:H21"/>
    <mergeCell ref="B22:H22"/>
    <mergeCell ref="J31:P31"/>
    <mergeCell ref="J30:P30"/>
    <mergeCell ref="B24:H24"/>
    <mergeCell ref="B25:H25"/>
    <mergeCell ref="B26:H26"/>
    <mergeCell ref="B23:H23"/>
    <mergeCell ref="J21:P21"/>
    <mergeCell ref="J22:P22"/>
    <mergeCell ref="J23:P23"/>
    <mergeCell ref="J19:P19"/>
    <mergeCell ref="J20:P20"/>
    <mergeCell ref="J24:P24"/>
    <mergeCell ref="J25:P25"/>
    <mergeCell ref="J26:P26"/>
    <mergeCell ref="J27:P27"/>
    <mergeCell ref="J28:P28"/>
    <mergeCell ref="J29:P29"/>
    <mergeCell ref="B27:H27"/>
    <mergeCell ref="B28:H28"/>
    <mergeCell ref="B29:H29"/>
    <mergeCell ref="I33:P33"/>
    <mergeCell ref="A33:H33"/>
    <mergeCell ref="B30:H30"/>
    <mergeCell ref="B31:H31"/>
    <mergeCell ref="B32:H32"/>
    <mergeCell ref="J32:P32"/>
    <mergeCell ref="B34:H34"/>
    <mergeCell ref="B35:H35"/>
    <mergeCell ref="B36:H36"/>
    <mergeCell ref="B37:H37"/>
    <mergeCell ref="B38:H38"/>
    <mergeCell ref="B39:H39"/>
    <mergeCell ref="B40:H40"/>
    <mergeCell ref="J38:P38"/>
    <mergeCell ref="J39:P39"/>
    <mergeCell ref="J40:P40"/>
    <mergeCell ref="J35:P35"/>
    <mergeCell ref="J36:P36"/>
    <mergeCell ref="J37:P37"/>
    <mergeCell ref="J34:P34"/>
    <mergeCell ref="B41:H41"/>
    <mergeCell ref="J41:P41"/>
    <mergeCell ref="A71:B71"/>
    <mergeCell ref="C71:D71"/>
    <mergeCell ref="E71:F71"/>
    <mergeCell ref="H71:L71"/>
    <mergeCell ref="M71:N71"/>
    <mergeCell ref="O71:P71"/>
    <mergeCell ref="A72:B72"/>
    <mergeCell ref="C72:D72"/>
    <mergeCell ref="E72:F72"/>
    <mergeCell ref="H72:L72"/>
    <mergeCell ref="M72:N72"/>
    <mergeCell ref="O72:P72"/>
    <mergeCell ref="A69:B69"/>
    <mergeCell ref="C69:D69"/>
    <mergeCell ref="H69:L69"/>
    <mergeCell ref="M69:N69"/>
    <mergeCell ref="A75:B75"/>
    <mergeCell ref="C75:D75"/>
    <mergeCell ref="E75:F75"/>
    <mergeCell ref="H75:L75"/>
    <mergeCell ref="M75:N75"/>
    <mergeCell ref="O75:P75"/>
    <mergeCell ref="A78:B78"/>
    <mergeCell ref="C78:D78"/>
    <mergeCell ref="E78:F78"/>
    <mergeCell ref="H78:L78"/>
    <mergeCell ref="M78:N78"/>
    <mergeCell ref="O78:P78"/>
    <mergeCell ref="M76:N76"/>
    <mergeCell ref="M77:N77"/>
    <mergeCell ref="O76:P76"/>
    <mergeCell ref="O77:P77"/>
    <mergeCell ref="A79:B79"/>
    <mergeCell ref="C79:D79"/>
    <mergeCell ref="E79:F79"/>
    <mergeCell ref="H79:L79"/>
    <mergeCell ref="M79:N79"/>
    <mergeCell ref="O79:P79"/>
    <mergeCell ref="A80:B80"/>
    <mergeCell ref="C80:D80"/>
    <mergeCell ref="E80:F80"/>
    <mergeCell ref="H80:L80"/>
    <mergeCell ref="M80:N80"/>
    <mergeCell ref="O80:P80"/>
    <mergeCell ref="A81:B81"/>
    <mergeCell ref="C81:D81"/>
    <mergeCell ref="E81:F81"/>
    <mergeCell ref="H81:L81"/>
    <mergeCell ref="M81:N81"/>
    <mergeCell ref="O81:P81"/>
    <mergeCell ref="A82:B82"/>
    <mergeCell ref="C82:D82"/>
    <mergeCell ref="E82:F82"/>
    <mergeCell ref="H82:L82"/>
    <mergeCell ref="M82:N82"/>
    <mergeCell ref="O82:P82"/>
    <mergeCell ref="A83:B83"/>
    <mergeCell ref="C83:D83"/>
    <mergeCell ref="E83:F83"/>
    <mergeCell ref="H83:L83"/>
    <mergeCell ref="M83:N83"/>
    <mergeCell ref="O83:P83"/>
    <mergeCell ref="A85:B85"/>
    <mergeCell ref="C85:D85"/>
    <mergeCell ref="E85:F85"/>
    <mergeCell ref="H85:L85"/>
    <mergeCell ref="M85:N85"/>
    <mergeCell ref="O85:P85"/>
    <mergeCell ref="A84:B84"/>
    <mergeCell ref="C84:D84"/>
    <mergeCell ref="H84:L84"/>
    <mergeCell ref="M84:N84"/>
    <mergeCell ref="O84:P84"/>
    <mergeCell ref="H88:L88"/>
    <mergeCell ref="M88:N88"/>
    <mergeCell ref="O88:P88"/>
    <mergeCell ref="A89:B89"/>
    <mergeCell ref="C89:D89"/>
    <mergeCell ref="E89:F89"/>
    <mergeCell ref="H89:L89"/>
    <mergeCell ref="M89:N89"/>
    <mergeCell ref="O89:P89"/>
    <mergeCell ref="A88:B88"/>
    <mergeCell ref="C88:D88"/>
    <mergeCell ref="A90:B90"/>
    <mergeCell ref="C90:D90"/>
    <mergeCell ref="E90:F90"/>
    <mergeCell ref="H90:L90"/>
    <mergeCell ref="M90:N90"/>
    <mergeCell ref="O90:P90"/>
    <mergeCell ref="A91:B91"/>
    <mergeCell ref="C91:D91"/>
    <mergeCell ref="H91:L91"/>
    <mergeCell ref="M91:N91"/>
    <mergeCell ref="O91:P91"/>
    <mergeCell ref="A93:B93"/>
    <mergeCell ref="C93:D93"/>
    <mergeCell ref="H93:L93"/>
    <mergeCell ref="M93:N93"/>
    <mergeCell ref="O93:P93"/>
    <mergeCell ref="A73:B73"/>
    <mergeCell ref="C73:D73"/>
    <mergeCell ref="E73:F73"/>
    <mergeCell ref="H73:L73"/>
    <mergeCell ref="M73:N73"/>
    <mergeCell ref="O73:P73"/>
    <mergeCell ref="A74:B74"/>
    <mergeCell ref="C74:D74"/>
    <mergeCell ref="E74:F74"/>
    <mergeCell ref="H74:L74"/>
    <mergeCell ref="M74:N74"/>
    <mergeCell ref="O74:P74"/>
  </mergeCells>
  <dataValidations count="2">
    <dataValidation type="list" allowBlank="1" showInputMessage="1" showErrorMessage="1" sqref="E46:F52 E54:F93" xr:uid="{00000000-0002-0000-0300-000000000000}">
      <formula1>Key</formula1>
    </dataValidation>
    <dataValidation type="list" allowBlank="1" showInputMessage="1" showErrorMessage="1" sqref="C46:D52 C54:D93" xr:uid="{00000000-0002-0000-0300-000001000000}">
      <formula1>Teams</formula1>
    </dataValidation>
  </dataValidations>
  <pageMargins left="0.7" right="0.7" top="0.75" bottom="0.75" header="0.3" footer="0.3"/>
  <pageSetup paperSize="9" scale="3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How to complete</vt:lpstr>
      <vt:lpstr>Key</vt:lpstr>
      <vt:lpstr>Teams</vt:lpstr>
      <vt:lpstr>Match Sheet</vt:lpstr>
      <vt:lpstr>Key</vt:lpstr>
      <vt:lpstr>Teams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Eliseo</cp:lastModifiedBy>
  <cp:lastPrinted>2016-10-08T19:20:59Z</cp:lastPrinted>
  <dcterms:created xsi:type="dcterms:W3CDTF">2016-10-03T22:33:22Z</dcterms:created>
  <dcterms:modified xsi:type="dcterms:W3CDTF">2024-01-07T13:37:08Z</dcterms:modified>
</cp:coreProperties>
</file>